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2.-CUENTA PÚBLICA\CD ARMONIZADA 2DO TRIM 2019\AUTÓNOMOS Y PODERES\UAT\"/>
    </mc:Choice>
  </mc:AlternateContent>
  <bookViews>
    <workbookView xWindow="0" yWindow="0" windowWidth="19440" windowHeight="9735" firstSheet="1" activeTab="7"/>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52511"/>
</workbook>
</file>

<file path=xl/calcChain.xml><?xml version="1.0" encoding="utf-8"?>
<calcChain xmlns="http://schemas.openxmlformats.org/spreadsheetml/2006/main">
  <c r="C16" i="8" l="1"/>
  <c r="D9" i="8" l="1"/>
  <c r="D10" i="8"/>
  <c r="D11" i="8"/>
  <c r="D12" i="8"/>
  <c r="D13" i="8"/>
  <c r="D14" i="8"/>
  <c r="D15" i="8"/>
  <c r="D17" i="8"/>
  <c r="D18" i="8"/>
  <c r="D19" i="8"/>
  <c r="D20" i="8"/>
  <c r="D21" i="8"/>
  <c r="D22" i="8"/>
  <c r="D23" i="8"/>
  <c r="D24" i="8"/>
  <c r="D25" i="8"/>
  <c r="D27" i="8"/>
  <c r="D28" i="8"/>
  <c r="D29" i="8"/>
  <c r="D30" i="8"/>
  <c r="D31" i="8"/>
  <c r="D32" i="8"/>
  <c r="D33" i="8"/>
  <c r="D34" i="8"/>
  <c r="D35" i="8"/>
  <c r="F56" i="6"/>
  <c r="E56" i="6"/>
  <c r="C56" i="6"/>
  <c r="F60" i="6"/>
  <c r="E60" i="6"/>
  <c r="F48" i="6"/>
  <c r="E48" i="6"/>
  <c r="C48" i="6"/>
  <c r="C7" i="5" l="1"/>
  <c r="D53" i="23" l="1"/>
  <c r="C60" i="6" l="1"/>
  <c r="B60" i="6"/>
  <c r="C8" i="5" l="1"/>
  <c r="C6" i="5" s="1"/>
  <c r="D60" i="6"/>
  <c r="G60" i="6"/>
  <c r="B48" i="23" l="1"/>
  <c r="C48" i="23"/>
  <c r="C43" i="6" l="1"/>
  <c r="G56" i="6"/>
  <c r="D11" i="6"/>
  <c r="G68" i="1" l="1"/>
  <c r="C51" i="1"/>
  <c r="F8" i="10" l="1"/>
  <c r="G48" i="6" l="1"/>
  <c r="C16" i="1" l="1"/>
  <c r="C83" i="8" l="1"/>
  <c r="E83" i="8"/>
  <c r="F83" i="8"/>
  <c r="B83" i="8"/>
  <c r="D56" i="6"/>
  <c r="D127" i="8" l="1"/>
  <c r="F8" i="8"/>
  <c r="D13" i="31" l="1"/>
  <c r="C91" i="8" l="1"/>
  <c r="C56" i="8"/>
  <c r="C46" i="8"/>
  <c r="C36" i="8"/>
  <c r="C26" i="8"/>
  <c r="D55" i="8"/>
  <c r="C8" i="8"/>
  <c r="D48" i="6" l="1"/>
  <c r="C131" i="8" l="1"/>
  <c r="B131" i="8"/>
  <c r="C101" i="8"/>
  <c r="D18" i="10"/>
  <c r="D115" i="8" l="1"/>
  <c r="B8" i="8"/>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4" i="31" s="1"/>
  <c r="G13" i="31"/>
  <c r="D12" i="31"/>
  <c r="G12" i="31" s="1"/>
  <c r="E19" i="31" l="1"/>
  <c r="F19" i="31"/>
  <c r="B19" i="31"/>
  <c r="B30" i="31" s="1"/>
  <c r="G15" i="31"/>
  <c r="G8" i="31" s="1"/>
  <c r="D26" i="31"/>
  <c r="D22" i="31"/>
  <c r="C19" i="31"/>
  <c r="C30" i="31" s="1"/>
  <c r="D15" i="31"/>
  <c r="D8" i="31" s="1"/>
  <c r="E30" i="31"/>
  <c r="F30" i="31"/>
  <c r="G24" i="31"/>
  <c r="G28" i="31"/>
  <c r="G26" i="31" s="1"/>
  <c r="G19" i="31" l="1"/>
  <c r="G30" i="31" s="1"/>
  <c r="D19" i="31"/>
  <c r="D30" i="31" s="1"/>
  <c r="E101" i="8" l="1"/>
  <c r="C24" i="1" l="1"/>
  <c r="C111" i="8" l="1"/>
  <c r="C121" i="8"/>
  <c r="F26" i="8"/>
  <c r="F36" i="8"/>
  <c r="F46" i="8"/>
  <c r="F56" i="8"/>
  <c r="F69" i="8"/>
  <c r="F64" i="8" s="1"/>
  <c r="F60" i="8" s="1"/>
  <c r="F73" i="8"/>
  <c r="E26" i="8"/>
  <c r="E8" i="8"/>
  <c r="D12" i="6"/>
  <c r="D13" i="6"/>
  <c r="D14" i="6"/>
  <c r="C52" i="6"/>
  <c r="C15" i="6"/>
  <c r="G8" i="1" l="1"/>
  <c r="C8" i="1"/>
  <c r="C43" i="5" l="1"/>
  <c r="D13" i="5"/>
  <c r="E13" i="5"/>
  <c r="C13" i="5"/>
  <c r="G17" i="8" l="1"/>
  <c r="G14" i="6"/>
  <c r="G12" i="6"/>
  <c r="G37" i="1"/>
  <c r="G41" i="1"/>
  <c r="H41" i="1"/>
  <c r="D16" i="8" l="1"/>
  <c r="D23" i="23" l="1"/>
  <c r="D92" i="8"/>
  <c r="D84" i="8"/>
  <c r="G84" i="8" s="1"/>
  <c r="B16" i="8"/>
  <c r="B101" i="8" l="1"/>
  <c r="B91" i="8"/>
  <c r="D39" i="5" l="1"/>
  <c r="E39" i="5"/>
  <c r="C39" i="5"/>
  <c r="D48" i="5"/>
  <c r="E48"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G9" i="10" s="1"/>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53" i="23" l="1"/>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5" i="8"/>
  <c r="G24" i="8"/>
  <c r="G23" i="8"/>
  <c r="G22" i="8"/>
  <c r="G21" i="8"/>
  <c r="G20" i="8"/>
  <c r="G19" i="8"/>
  <c r="G18" i="8"/>
  <c r="G15" i="8"/>
  <c r="G14" i="8"/>
  <c r="G13" i="8"/>
  <c r="G12" i="8"/>
  <c r="G11" i="8"/>
  <c r="G10" i="8"/>
  <c r="F52" i="6"/>
  <c r="E52" i="6"/>
  <c r="G52" i="6"/>
  <c r="G69" i="1"/>
  <c r="G56" i="1"/>
  <c r="G30" i="1"/>
  <c r="G26" i="1"/>
  <c r="G18" i="1"/>
  <c r="D62" i="6" l="1"/>
  <c r="D8" i="8"/>
  <c r="G8" i="8" s="1"/>
  <c r="G9" i="8"/>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E11" i="5" s="1"/>
  <c r="G16" i="8"/>
  <c r="C69" i="6"/>
  <c r="D69" i="6"/>
  <c r="E69" i="6"/>
  <c r="F69" i="6"/>
  <c r="G69" i="6"/>
  <c r="E63" i="6"/>
  <c r="F63" i="6"/>
  <c r="G63" i="6"/>
  <c r="C57" i="6"/>
  <c r="C62" i="6" s="1"/>
  <c r="E57" i="6"/>
  <c r="F57" i="6"/>
  <c r="B57" i="6"/>
  <c r="E43" i="6"/>
  <c r="E62" i="6" s="1"/>
  <c r="D8" i="5" s="1"/>
  <c r="D43" i="5" s="1"/>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H18" i="1"/>
  <c r="D58" i="1"/>
  <c r="C58" i="1"/>
  <c r="D40" i="1"/>
  <c r="C40" i="1"/>
  <c r="D37" i="1"/>
  <c r="C37" i="1"/>
  <c r="D30" i="1"/>
  <c r="C30" i="1"/>
  <c r="D24" i="1"/>
  <c r="D16" i="1"/>
  <c r="F62" i="6" l="1"/>
  <c r="E8" i="5" s="1"/>
  <c r="E43" i="5" s="1"/>
  <c r="F82" i="8"/>
  <c r="C156" i="8"/>
  <c r="B62" i="6"/>
  <c r="D71" i="23"/>
  <c r="C71" i="23"/>
  <c r="F71" i="23"/>
  <c r="G71" i="23"/>
  <c r="E71" i="23"/>
  <c r="B71" i="23"/>
  <c r="D64" i="8"/>
  <c r="G72" i="1"/>
  <c r="G45" i="1"/>
  <c r="G57" i="1" s="1"/>
  <c r="C45" i="1"/>
  <c r="C59" i="1" s="1"/>
  <c r="D45" i="1"/>
  <c r="D59" i="1" s="1"/>
  <c r="H72" i="1"/>
  <c r="H45" i="1"/>
  <c r="H57" i="1" s="1"/>
  <c r="G82" i="8"/>
  <c r="B82" i="8"/>
  <c r="C12" i="5" s="1"/>
  <c r="C47" i="5" s="1"/>
  <c r="C49" i="5" s="1"/>
  <c r="C50" i="5" s="1"/>
  <c r="E82" i="8"/>
  <c r="D12" i="5" s="1"/>
  <c r="D47" i="5" s="1"/>
  <c r="D49" i="5" s="1"/>
  <c r="D50" i="5" s="1"/>
  <c r="D82" i="8"/>
  <c r="E7" i="8"/>
  <c r="D11" i="5" s="1"/>
  <c r="B7" i="8"/>
  <c r="C11" i="5" s="1"/>
  <c r="E32" i="5"/>
  <c r="C32" i="5"/>
  <c r="D32" i="5"/>
  <c r="C38" i="5" l="1"/>
  <c r="C40" i="5" s="1"/>
  <c r="C41" i="5" s="1"/>
  <c r="C10" i="5"/>
  <c r="C16" i="5" s="1"/>
  <c r="C17" i="5" s="1"/>
  <c r="C18" i="5" s="1"/>
  <c r="C24" i="5" s="1"/>
  <c r="F156" i="8"/>
  <c r="E12" i="5"/>
  <c r="E47" i="5" s="1"/>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C39" i="6" s="1"/>
  <c r="C65" i="6" s="1"/>
  <c r="E36" i="6"/>
  <c r="G36" i="6"/>
  <c r="G39" i="6" s="1"/>
  <c r="G65" i="6" s="1"/>
  <c r="B36" i="6"/>
  <c r="F36" i="6"/>
  <c r="F39" i="6" s="1"/>
  <c r="E38" i="5"/>
  <c r="E10" i="5"/>
  <c r="E39" i="6" l="1"/>
  <c r="D7" i="5" s="1"/>
  <c r="F65" i="6"/>
  <c r="E7" i="5"/>
  <c r="E34" i="5" s="1"/>
  <c r="E40" i="5" s="1"/>
  <c r="E41" i="5" s="1"/>
  <c r="E6" i="5"/>
  <c r="E16" i="5" s="1"/>
  <c r="E17" i="5" s="1"/>
  <c r="E18" i="5" s="1"/>
  <c r="E24" i="5" s="1"/>
  <c r="B39" i="6"/>
  <c r="B65" i="6" s="1"/>
  <c r="D6" i="5" l="1"/>
  <c r="D16" i="5" s="1"/>
  <c r="D17" i="5" s="1"/>
  <c r="D18" i="5" s="1"/>
  <c r="D24" i="5" s="1"/>
  <c r="D34" i="5"/>
  <c r="D40" i="5" s="1"/>
  <c r="D41" i="5" s="1"/>
  <c r="E65" i="6"/>
</calcChain>
</file>

<file path=xl/sharedStrings.xml><?xml version="1.0" encoding="utf-8"?>
<sst xmlns="http://schemas.openxmlformats.org/spreadsheetml/2006/main" count="643" uniqueCount="450">
  <si>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</si>
  <si>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</si>
  <si>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</si>
  <si>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</si>
  <si>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</si>
  <si>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</si>
  <si>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</si>
  <si>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</si>
  <si>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</si>
  <si>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</si>
  <si>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</si>
  <si>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</si>
  <si>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</si>
  <si>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</si>
  <si>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</si>
  <si>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</si>
  <si>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</si>
  <si>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</si>
  <si>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</si>
  <si>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</si>
  <si>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</si>
  <si>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</si>
  <si>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</si>
  <si>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</si>
  <si>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</si>
  <si>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</si>
  <si>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</si>
  <si>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</si>
  <si>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</si>
  <si>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</si>
  <si>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</si>
  <si>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</si>
  <si>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</si>
  <si>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</si>
  <si>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</si>
  <si>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</si>
  <si>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</si>
  <si>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</si>
  <si>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</si>
  <si>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</si>
  <si>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</si>
  <si>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</si>
  <si>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</si>
  <si>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</si>
  <si>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</si>
  <si>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</si>
  <si>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</si>
  <si>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</si>
  <si>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</si>
  <si>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</si>
  <si>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</si>
  <si>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</si>
  <si>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</si>
  <si>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</si>
  <si>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</si>
  <si>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</si>
  <si>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</si>
  <si>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</si>
  <si>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</si>
  <si>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</si>
  <si>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</si>
  <si>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</si>
  <si>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</si>
  <si>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</si>
  <si>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</si>
  <si>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</si>
  <si>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</si>
  <si>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</si>
  <si>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</si>
  <si>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</si>
  <si>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</si>
  <si>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</si>
  <si>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</si>
  <si>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</si>
  <si>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</si>
  <si>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</si>
  <si>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</si>
  <si>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</si>
  <si>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</si>
  <si>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</si>
  <si>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</si>
  <si>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</si>
  <si>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</si>
  <si>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</si>
  <si>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</si>
  <si>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</si>
  <si>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</si>
  <si>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</si>
  <si>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</si>
  <si>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</si>
  <si>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</si>
  <si>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</si>
  <si>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</si>
  <si>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</si>
  <si>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</si>
  <si>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</si>
  <si>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</si>
  <si>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</si>
  <si>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</si>
  <si>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</si>
  <si>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</si>
  <si>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</si>
  <si>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</si>
  <si>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</si>
  <si>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</si>
  <si>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</si>
  <si>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</si>
  <si>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</si>
  <si>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</si>
  <si>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</si>
  <si>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</si>
  <si>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</si>
  <si>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</si>
  <si>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</si>
  <si>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</si>
  <si>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</si>
  <si>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</si>
  <si>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</si>
  <si>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</si>
  <si>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</si>
  <si>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</si>
  <si>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</si>
  <si>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</si>
  <si>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</si>
  <si>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</si>
  <si>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</si>
  <si>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</si>
  <si>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</si>
  <si>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</si>
  <si>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</si>
  <si>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</si>
  <si>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</si>
  <si>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</si>
  <si>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</si>
  <si>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</si>
  <si>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</si>
  <si>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</si>
  <si>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</si>
  <si>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</si>
  <si>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</si>
  <si>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</si>
  <si>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</si>
  <si>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</si>
  <si>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</si>
  <si>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</si>
  <si>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</si>
  <si>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</si>
  <si>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</si>
  <si>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</si>
  <si>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</si>
  <si>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</si>
  <si>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</si>
  <si>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</si>
  <si>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</si>
  <si>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</si>
  <si>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</si>
  <si>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</si>
  <si>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</si>
  <si>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</si>
  <si>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</si>
  <si>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</si>
  <si>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</si>
  <si>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</si>
  <si>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</si>
  <si>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</si>
  <si>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</si>
  <si>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</si>
  <si>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</si>
  <si>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</si>
  <si>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</si>
  <si>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</si>
  <si>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</si>
  <si>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</si>
  <si>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</si>
  <si>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</si>
  <si>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</si>
  <si>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</si>
  <si>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</si>
  <si>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</si>
  <si>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</si>
  <si>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</si>
  <si>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</si>
  <si>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</si>
  <si>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</si>
  <si>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</si>
  <si>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</si>
  <si>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</si>
  <si>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</si>
  <si>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</si>
  <si>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</si>
  <si>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</si>
  <si>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</si>
  <si>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</si>
  <si>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</si>
  <si>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</si>
  <si>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</si>
  <si>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</si>
  <si>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</si>
  <si>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</si>
  <si>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</si>
  <si>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</si>
  <si>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</si>
  <si>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</si>
  <si>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</si>
  <si>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</si>
  <si>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</si>
  <si>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</si>
  <si>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</si>
  <si>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</si>
  <si>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</si>
  <si>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</si>
  <si>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</si>
  <si>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</si>
  <si>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</si>
  <si>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</si>
  <si>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</si>
  <si>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</si>
  <si>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</si>
  <si>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</si>
  <si>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</si>
  <si>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</si>
  <si>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</si>
  <si>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</si>
  <si>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</si>
  <si>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</si>
  <si>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</si>
  <si>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</si>
  <si>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</si>
  <si>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</si>
  <si>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</si>
  <si>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</si>
  <si>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</si>
  <si>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</si>
  <si>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</si>
  <si>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</si>
  <si>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</si>
  <si>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</si>
  <si>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</si>
  <si>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</si>
  <si>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</si>
  <si>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</si>
  <si>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</si>
  <si>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</si>
  <si>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</si>
  <si>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</si>
  <si>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</si>
  <si>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</si>
  <si>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</si>
  <si>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</si>
  <si>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</si>
  <si>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</si>
  <si>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</si>
  <si>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</si>
  <si>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</si>
  <si>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</si>
  <si>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</si>
  <si>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</si>
  <si>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</si>
  <si>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</si>
  <si>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</si>
  <si>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</si>
  <si>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</si>
  <si>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</si>
  <si>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</si>
  <si>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</si>
  <si>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</si>
  <si>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</si>
  <si>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</si>
  <si>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</si>
  <si>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</si>
  <si>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</si>
  <si>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</si>
  <si>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</si>
  <si>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</si>
  <si>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</si>
  <si>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</si>
  <si>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</si>
  <si>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</si>
  <si>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</si>
  <si>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</si>
  <si>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</si>
  <si>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</si>
  <si>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</si>
  <si>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</si>
  <si>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</si>
  <si>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</si>
  <si>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</si>
  <si>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</si>
  <si>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</si>
  <si>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</si>
  <si>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</si>
  <si>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</si>
  <si>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</si>
  <si>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</si>
  <si>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</si>
  <si>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</si>
  <si>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</si>
  <si>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</si>
  <si>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</si>
  <si>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</si>
  <si>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</si>
  <si>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</si>
  <si>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</si>
  <si>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</si>
  <si>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</si>
  <si>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</si>
  <si>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</si>
  <si>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</si>
  <si>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</si>
  <si>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</si>
  <si>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</si>
  <si>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</si>
  <si>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</si>
  <si>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</si>
  <si>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</si>
  <si>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</si>
  <si>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</si>
  <si>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</si>
  <si>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</si>
  <si>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</si>
  <si>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</si>
  <si>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</si>
  <si>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</si>
  <si>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</si>
  <si>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</si>
  <si>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</si>
  <si>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</si>
  <si>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</si>
  <si>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</si>
  <si>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</si>
  <si>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</si>
  <si>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</si>
  <si>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</si>
  <si>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</si>
  <si>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</si>
  <si>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</si>
  <si>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</si>
  <si>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</si>
  <si>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</si>
  <si>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</si>
  <si>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</si>
  <si>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</si>
  <si>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</si>
  <si>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</si>
  <si>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</si>
  <si>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</si>
  <si>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</si>
  <si>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</si>
  <si>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</si>
  <si>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</si>
  <si>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</si>
  <si>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</si>
  <si>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</si>
  <si>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</si>
  <si>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</si>
  <si>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</si>
  <si>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</si>
  <si>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</si>
  <si>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</si>
  <si>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</si>
  <si>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</si>
  <si>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</si>
  <si>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</si>
  <si>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</si>
  <si>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</si>
  <si>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</si>
  <si>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</si>
  <si>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</si>
  <si>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</si>
  <si>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</si>
  <si>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</si>
  <si>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</si>
  <si>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</si>
  <si>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</si>
  <si>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</si>
  <si>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</si>
  <si>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</si>
  <si>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</si>
  <si>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</si>
  <si>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</si>
  <si>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</si>
  <si>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</si>
  <si>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</si>
  <si>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</si>
  <si>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</si>
  <si>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</si>
  <si>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</si>
  <si>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</si>
  <si>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</si>
  <si>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</si>
  <si>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</si>
  <si>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</si>
  <si>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</si>
  <si>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</si>
  <si>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</si>
  <si>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</si>
  <si>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</si>
  <si>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</si>
  <si>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</si>
  <si>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</si>
  <si>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</si>
  <si>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</si>
  <si>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</si>
  <si>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</si>
  <si>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</si>
  <si>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</si>
  <si>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</si>
  <si>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</si>
  <si>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</si>
  <si>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</si>
  <si>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</si>
  <si>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</si>
  <si>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</si>
  <si>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</si>
  <si>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</si>
  <si>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</si>
  <si>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</si>
  <si>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</si>
  <si>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</si>
  <si>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</si>
  <si>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</si>
  <si>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</si>
  <si>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</si>
  <si>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</si>
  <si>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</si>
  <si>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</si>
  <si>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</si>
  <si>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</si>
  <si>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</si>
  <si>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</si>
  <si>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</si>
  <si>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</si>
  <si>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</si>
  <si>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</si>
  <si>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</si>
  <si>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</si>
  <si>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</si>
  <si>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</si>
  <si>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</si>
  <si>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</si>
  <si>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</si>
  <si>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</si>
  <si>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</si>
  <si>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</si>
  <si>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marzo de 2019 (d)</t>
  </si>
  <si>
    <t>31 de diciembre de 2018 (e)</t>
  </si>
  <si>
    <t>Saldo al 31 de
diciembre de 2018 (d)</t>
  </si>
  <si>
    <t>Al 30 de junio de 2019 y al 31 de diciembre de 2018</t>
  </si>
  <si>
    <t>Del 1 de enero al 30 de junio de 2019</t>
  </si>
  <si>
    <t xml:space="preserve">Del 1 de enero al 30 de junio de 2019 (b)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</si>
</sst>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3">
    <xf numFmtId="0" fontId="0" fillId="0" borderId="0"/>
    <xf numFmtId="43" fontId="15" fillId="0" borderId="0" applyFont="0" applyFill="0" applyBorder="0" applyAlignment="0" applyProtection="0"/>
    <xf numFmtId="0" fontId="21" fillId="0" borderId="0" applyNumberFormat="0" applyFill="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0" applyNumberFormat="0" applyAlignment="0" applyProtection="0"/>
    <xf numFmtId="0" fontId="29" fillId="6" borderId="41" applyNumberFormat="0" applyAlignment="0" applyProtection="0"/>
    <xf numFmtId="0" fontId="30" fillId="6" borderId="40" applyNumberFormat="0" applyAlignment="0" applyProtection="0"/>
    <xf numFmtId="0" fontId="31" fillId="0" borderId="42" applyNumberFormat="0" applyFill="0" applyAlignment="0" applyProtection="0"/>
    <xf numFmtId="0" fontId="32" fillId="7" borderId="43"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6" fillId="0" borderId="0" applyNumberForma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51" fillId="0" borderId="0"/>
    <xf numFmtId="165" fontId="54" fillId="0" borderId="0"/>
    <xf numFmtId="43" fontId="15" fillId="0" borderId="0" applyFont="0" applyFill="0" applyBorder="0" applyAlignment="0" applyProtection="0"/>
    <xf numFmtId="0" fontId="54" fillId="0" borderId="0"/>
    <xf numFmtId="0" fontId="8"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6" fillId="0" borderId="0"/>
    <xf numFmtId="0" fontId="57" fillId="0" borderId="0"/>
    <xf numFmtId="0" fontId="15" fillId="0" borderId="0"/>
    <xf numFmtId="0" fontId="8" fillId="0" borderId="0"/>
    <xf numFmtId="43" fontId="8" fillId="0" borderId="0" applyFont="0" applyFill="0" applyBorder="0" applyAlignment="0" applyProtection="0"/>
    <xf numFmtId="0" fontId="8" fillId="8" borderId="44" applyNumberFormat="0" applyFont="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5"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5" fillId="0" borderId="0"/>
    <xf numFmtId="43" fontId="15"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15" fillId="0" borderId="0"/>
    <xf numFmtId="43" fontId="15"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5" fillId="0" borderId="0"/>
    <xf numFmtId="43" fontId="15"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0" fillId="0" borderId="0"/>
    <xf numFmtId="43" fontId="15" fillId="0" borderId="0" applyFont="0" applyFill="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73" fillId="0" borderId="0"/>
    <xf numFmtId="43" fontId="15"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5"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5" fillId="0" borderId="0"/>
    <xf numFmtId="0" fontId="1" fillId="0" borderId="0"/>
  </cellStyleXfs>
  <cellXfs count="407">
    <xf numFmtId="0" fontId="0" fillId="0" borderId="0" xfId="0" applyFill="1" applyBorder="1" applyAlignment="1">
      <alignment horizontal="left" vertical="top"/>
    </xf>
    <xf numFmtId="0" fontId="16" fillId="0" borderId="0" xfId="0" applyFont="1" applyFill="1" applyBorder="1" applyAlignment="1">
      <alignment horizontal="left" vertical="top"/>
    </xf>
    <xf numFmtId="0" fontId="17" fillId="0" borderId="0" xfId="0" applyFont="1" applyFill="1" applyBorder="1" applyAlignment="1">
      <alignment horizontal="left" vertical="top"/>
    </xf>
    <xf numFmtId="0" fontId="18" fillId="0" borderId="0" xfId="0" applyFont="1" applyFill="1" applyBorder="1" applyAlignment="1">
      <alignment horizontal="center" vertical="top"/>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1" fillId="0" borderId="5" xfId="0" applyFont="1" applyFill="1" applyBorder="1" applyAlignment="1">
      <alignment horizontal="left" vertical="top" wrapText="1"/>
    </xf>
    <xf numFmtId="43" fontId="17" fillId="0" borderId="0" xfId="1" applyFont="1" applyFill="1" applyBorder="1" applyAlignment="1">
      <alignment horizontal="left" vertical="top"/>
    </xf>
    <xf numFmtId="3" fontId="17" fillId="0" borderId="0" xfId="0" applyNumberFormat="1" applyFont="1" applyFill="1" applyBorder="1" applyAlignment="1">
      <alignment horizontal="center" vertical="top" wrapText="1"/>
    </xf>
    <xf numFmtId="0" fontId="11" fillId="33" borderId="18" xfId="0" applyFont="1" applyFill="1" applyBorder="1" applyAlignment="1">
      <alignment horizontal="left" vertical="top" wrapText="1" indent="1"/>
    </xf>
    <xf numFmtId="43" fontId="16" fillId="33" borderId="21" xfId="1" applyFont="1" applyFill="1" applyBorder="1" applyAlignment="1">
      <alignment vertical="top" wrapText="1"/>
    </xf>
    <xf numFmtId="3" fontId="16" fillId="33" borderId="16" xfId="1" applyNumberFormat="1" applyFont="1" applyFill="1" applyBorder="1" applyAlignment="1">
      <alignment horizontal="right" vertical="top" wrapText="1"/>
    </xf>
    <xf numFmtId="0" fontId="16" fillId="33" borderId="18" xfId="0" applyFont="1" applyFill="1" applyBorder="1" applyAlignment="1">
      <alignment horizontal="center" vertical="top" wrapText="1"/>
    </xf>
    <xf numFmtId="43" fontId="16" fillId="33" borderId="18" xfId="1" applyFont="1" applyFill="1" applyBorder="1" applyAlignment="1">
      <alignment vertical="top" wrapText="1"/>
    </xf>
    <xf numFmtId="3" fontId="16" fillId="33" borderId="20" xfId="1" applyNumberFormat="1" applyFont="1" applyFill="1" applyBorder="1" applyAlignment="1">
      <alignment horizontal="right" vertical="top" wrapText="1"/>
    </xf>
    <xf numFmtId="0" fontId="11" fillId="33" borderId="16" xfId="0" applyFont="1" applyFill="1" applyBorder="1" applyAlignment="1">
      <alignment horizontal="left" vertical="top" wrapText="1" indent="1"/>
    </xf>
    <xf numFmtId="0" fontId="16" fillId="33" borderId="16" xfId="0" applyFont="1" applyFill="1" applyBorder="1" applyAlignment="1">
      <alignment horizontal="center" vertical="top" wrapText="1"/>
    </xf>
    <xf numFmtId="43" fontId="16" fillId="33" borderId="16" xfId="1" applyFont="1" applyFill="1" applyBorder="1" applyAlignment="1">
      <alignment vertical="top" wrapText="1"/>
    </xf>
    <xf numFmtId="3" fontId="16" fillId="33" borderId="21" xfId="1" applyNumberFormat="1" applyFont="1" applyFill="1" applyBorder="1" applyAlignment="1">
      <alignment horizontal="right" vertical="top" wrapText="1"/>
    </xf>
    <xf numFmtId="3" fontId="20" fillId="33" borderId="21" xfId="1" applyNumberFormat="1" applyFont="1" applyFill="1" applyBorder="1" applyAlignment="1">
      <alignment horizontal="right" vertical="center" wrapText="1"/>
    </xf>
    <xf numFmtId="0" fontId="13" fillId="33" borderId="16" xfId="0" applyFont="1" applyFill="1" applyBorder="1" applyAlignment="1">
      <alignment horizontal="left" vertical="top" wrapText="1" indent="2"/>
    </xf>
    <xf numFmtId="3" fontId="16" fillId="33" borderId="16" xfId="1" applyNumberFormat="1" applyFont="1" applyFill="1" applyBorder="1" applyAlignment="1">
      <alignment horizontal="right" vertical="center" wrapText="1"/>
    </xf>
    <xf numFmtId="3" fontId="16" fillId="33" borderId="21" xfId="1" applyNumberFormat="1" applyFont="1" applyFill="1" applyBorder="1" applyAlignment="1">
      <alignment horizontal="right" vertical="center" wrapText="1"/>
    </xf>
    <xf numFmtId="3" fontId="20" fillId="33" borderId="16" xfId="1" applyNumberFormat="1" applyFont="1" applyFill="1" applyBorder="1" applyAlignment="1">
      <alignment horizontal="right" vertical="center" wrapText="1"/>
    </xf>
    <xf numFmtId="43" fontId="20" fillId="33" borderId="21" xfId="1" applyFont="1" applyFill="1" applyBorder="1" applyAlignment="1">
      <alignment vertical="center" wrapText="1"/>
    </xf>
    <xf numFmtId="0" fontId="13" fillId="33" borderId="16" xfId="0" applyFont="1" applyFill="1" applyBorder="1" applyAlignment="1">
      <alignment horizontal="left" vertical="center" wrapText="1" indent="2"/>
    </xf>
    <xf numFmtId="0" fontId="11" fillId="33" borderId="19" xfId="0" applyFont="1" applyFill="1" applyBorder="1" applyAlignment="1">
      <alignment horizontal="left" vertical="top" wrapText="1" indent="1"/>
    </xf>
    <xf numFmtId="3" fontId="20" fillId="33" borderId="22" xfId="1" applyNumberFormat="1" applyFont="1" applyFill="1" applyBorder="1" applyAlignment="1">
      <alignment horizontal="right" vertical="center" wrapText="1"/>
    </xf>
    <xf numFmtId="0" fontId="16" fillId="33" borderId="19" xfId="0" applyFont="1" applyFill="1" applyBorder="1" applyAlignment="1">
      <alignment horizontal="center" vertical="top" wrapText="1"/>
    </xf>
    <xf numFmtId="0" fontId="11" fillId="33" borderId="30" xfId="0" applyFont="1" applyFill="1" applyBorder="1" applyAlignment="1">
      <alignment horizontal="left" vertical="top" wrapText="1" indent="1"/>
    </xf>
    <xf numFmtId="43" fontId="16" fillId="33" borderId="0" xfId="1" applyFont="1" applyFill="1" applyBorder="1" applyAlignment="1">
      <alignment vertical="center" wrapText="1"/>
    </xf>
    <xf numFmtId="3" fontId="16" fillId="33" borderId="30" xfId="1" applyNumberFormat="1" applyFont="1" applyFill="1" applyBorder="1" applyAlignment="1">
      <alignment horizontal="right" vertical="center" wrapText="1"/>
    </xf>
    <xf numFmtId="0" fontId="16" fillId="33" borderId="0" xfId="0" applyFont="1" applyFill="1" applyBorder="1" applyAlignment="1">
      <alignment horizontal="center" vertical="top" wrapText="1"/>
    </xf>
    <xf numFmtId="43" fontId="16" fillId="33" borderId="30" xfId="1" applyFont="1" applyFill="1" applyBorder="1" applyAlignment="1">
      <alignment vertical="center" wrapText="1"/>
    </xf>
    <xf numFmtId="0" fontId="11" fillId="33" borderId="46" xfId="0" applyFont="1" applyFill="1" applyBorder="1" applyAlignment="1">
      <alignment horizontal="left" vertical="top" wrapText="1" indent="1"/>
    </xf>
    <xf numFmtId="43" fontId="16" fillId="33" borderId="46" xfId="1" applyFont="1" applyFill="1" applyBorder="1" applyAlignment="1">
      <alignment vertical="center" wrapText="1"/>
    </xf>
    <xf numFmtId="3" fontId="16" fillId="33" borderId="46" xfId="1" applyNumberFormat="1" applyFont="1" applyFill="1" applyBorder="1" applyAlignment="1">
      <alignment horizontal="right" vertical="center" wrapText="1"/>
    </xf>
    <xf numFmtId="0" fontId="16" fillId="33" borderId="46" xfId="0" applyFont="1" applyFill="1" applyBorder="1" applyAlignment="1">
      <alignment horizontal="center" vertical="top" wrapText="1"/>
    </xf>
    <xf numFmtId="43" fontId="16" fillId="33" borderId="21" xfId="1" applyFont="1" applyFill="1" applyBorder="1" applyAlignment="1">
      <alignment horizontal="left" vertical="center"/>
    </xf>
    <xf numFmtId="3" fontId="16" fillId="33" borderId="16" xfId="1" applyNumberFormat="1" applyFont="1" applyFill="1" applyBorder="1" applyAlignment="1">
      <alignment horizontal="right" vertical="center"/>
    </xf>
    <xf numFmtId="43" fontId="16" fillId="33" borderId="16" xfId="1" applyFont="1" applyFill="1" applyBorder="1" applyAlignment="1">
      <alignment horizontal="left" vertical="center"/>
    </xf>
    <xf numFmtId="3" fontId="16" fillId="33" borderId="21" xfId="1" applyNumberFormat="1" applyFont="1" applyFill="1" applyBorder="1" applyAlignment="1">
      <alignment horizontal="right" vertical="center"/>
    </xf>
    <xf numFmtId="0" fontId="13" fillId="33" borderId="16" xfId="0" applyFont="1" applyFill="1" applyBorder="1" applyAlignment="1">
      <alignment horizontal="left" vertical="top" wrapText="1" indent="1"/>
    </xf>
    <xf numFmtId="0" fontId="16" fillId="33" borderId="16" xfId="0" applyFont="1" applyFill="1" applyBorder="1" applyAlignment="1">
      <alignment horizontal="left" vertical="top" wrapText="1"/>
    </xf>
    <xf numFmtId="3" fontId="20" fillId="33" borderId="21" xfId="1" applyNumberFormat="1" applyFont="1" applyFill="1" applyBorder="1" applyAlignment="1">
      <alignment horizontal="right" vertical="center"/>
    </xf>
    <xf numFmtId="0" fontId="11" fillId="33" borderId="16" xfId="0" applyFont="1" applyFill="1" applyBorder="1" applyAlignment="1">
      <alignment horizontal="left" vertical="center" wrapText="1" indent="1"/>
    </xf>
    <xf numFmtId="0" fontId="16" fillId="33" borderId="16" xfId="0" applyFont="1" applyFill="1" applyBorder="1" applyAlignment="1">
      <alignment horizontal="left" vertical="top"/>
    </xf>
    <xf numFmtId="0" fontId="16" fillId="33" borderId="19" xfId="0" applyFont="1" applyFill="1" applyBorder="1" applyAlignment="1">
      <alignment horizontal="left" vertical="top"/>
    </xf>
    <xf numFmtId="43" fontId="16" fillId="33" borderId="22" xfId="1" applyFont="1" applyFill="1" applyBorder="1" applyAlignment="1">
      <alignment horizontal="left" vertical="center"/>
    </xf>
    <xf numFmtId="43" fontId="16" fillId="33" borderId="19" xfId="1" applyFont="1" applyFill="1" applyBorder="1" applyAlignment="1">
      <alignment horizontal="left" vertical="center"/>
    </xf>
    <xf numFmtId="3" fontId="20"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8" fillId="33" borderId="0" xfId="0" applyFont="1" applyFill="1" applyBorder="1" applyAlignment="1">
      <alignment horizontal="center" vertical="top"/>
    </xf>
    <xf numFmtId="0" fontId="11" fillId="33" borderId="1" xfId="0" applyFont="1" applyFill="1" applyBorder="1" applyAlignment="1">
      <alignment horizontal="left" vertical="center" wrapText="1"/>
    </xf>
    <xf numFmtId="0" fontId="11" fillId="33" borderId="5" xfId="0" applyFont="1" applyFill="1" applyBorder="1" applyAlignment="1">
      <alignment horizontal="left" vertical="top" wrapText="1" indent="1"/>
    </xf>
    <xf numFmtId="0" fontId="13" fillId="33" borderId="5" xfId="0" applyFont="1" applyFill="1" applyBorder="1" applyAlignment="1">
      <alignment horizontal="left" vertical="top" wrapText="1" indent="2"/>
    </xf>
    <xf numFmtId="0" fontId="11" fillId="33" borderId="5" xfId="0" applyFont="1" applyFill="1" applyBorder="1" applyAlignment="1">
      <alignment horizontal="left" vertical="top" wrapText="1"/>
    </xf>
    <xf numFmtId="0" fontId="11" fillId="33" borderId="5" xfId="0" applyFont="1" applyFill="1" applyBorder="1" applyAlignment="1">
      <alignment horizontal="left" vertical="center" wrapText="1"/>
    </xf>
    <xf numFmtId="0" fontId="16" fillId="33" borderId="5"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6" fillId="33" borderId="5" xfId="0" applyFont="1" applyFill="1" applyBorder="1" applyAlignment="1">
      <alignment horizontal="left" vertical="top" wrapText="1"/>
    </xf>
    <xf numFmtId="0" fontId="13" fillId="33" borderId="8" xfId="0" applyFont="1" applyFill="1" applyBorder="1" applyAlignment="1">
      <alignment horizontal="left" vertical="top" wrapText="1" indent="1"/>
    </xf>
    <xf numFmtId="0" fontId="44" fillId="33" borderId="1" xfId="0" applyFont="1" applyFill="1" applyBorder="1" applyAlignment="1">
      <alignment horizontal="left" vertical="center" wrapText="1"/>
    </xf>
    <xf numFmtId="164" fontId="19" fillId="33" borderId="1" xfId="1" applyNumberFormat="1" applyFont="1" applyFill="1" applyBorder="1" applyAlignment="1">
      <alignment horizontal="center" vertical="center" wrapText="1"/>
    </xf>
    <xf numFmtId="0" fontId="45"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4" fillId="33" borderId="5" xfId="0" applyFont="1" applyFill="1" applyBorder="1" applyAlignment="1">
      <alignment horizontal="left" vertical="center" wrapText="1"/>
    </xf>
    <xf numFmtId="0" fontId="44" fillId="33" borderId="8" xfId="0" applyFont="1" applyFill="1" applyBorder="1" applyAlignment="1">
      <alignment horizontal="left" vertical="center" wrapText="1"/>
    </xf>
    <xf numFmtId="164" fontId="19" fillId="33" borderId="8" xfId="1" applyNumberFormat="1" applyFont="1" applyFill="1" applyBorder="1" applyAlignment="1">
      <alignment horizontal="center" vertical="center" wrapText="1"/>
    </xf>
    <xf numFmtId="3" fontId="42" fillId="33" borderId="7" xfId="1" applyNumberFormat="1" applyFont="1" applyFill="1" applyBorder="1" applyAlignment="1">
      <alignment vertical="top" wrapText="1"/>
    </xf>
    <xf numFmtId="3" fontId="17" fillId="33" borderId="7" xfId="1" applyNumberFormat="1" applyFont="1" applyFill="1" applyBorder="1" applyAlignment="1">
      <alignment vertical="top" wrapText="1"/>
    </xf>
    <xf numFmtId="3" fontId="17" fillId="33" borderId="47" xfId="1" applyNumberFormat="1" applyFont="1" applyFill="1" applyBorder="1" applyAlignment="1">
      <alignment vertical="top" wrapText="1"/>
    </xf>
    <xf numFmtId="0" fontId="0" fillId="33" borderId="13" xfId="0" applyFill="1" applyBorder="1" applyAlignment="1">
      <alignment vertical="top" wrapText="1"/>
    </xf>
    <xf numFmtId="3" fontId="42" fillId="33" borderId="11" xfId="1" applyNumberFormat="1" applyFont="1" applyFill="1" applyBorder="1" applyAlignment="1">
      <alignment vertical="top" wrapText="1"/>
    </xf>
    <xf numFmtId="0" fontId="17" fillId="33" borderId="3" xfId="0" applyFont="1" applyFill="1" applyBorder="1" applyAlignment="1">
      <alignment vertical="top" wrapText="1"/>
    </xf>
    <xf numFmtId="164" fontId="17" fillId="33" borderId="7" xfId="1" applyNumberFormat="1" applyFont="1" applyFill="1" applyBorder="1" applyAlignment="1">
      <alignment vertical="top" wrapText="1"/>
    </xf>
    <xf numFmtId="164" fontId="17" fillId="33" borderId="47" xfId="1" applyNumberFormat="1" applyFont="1" applyFill="1" applyBorder="1" applyAlignment="1">
      <alignment vertical="top" wrapText="1"/>
    </xf>
    <xf numFmtId="164" fontId="42" fillId="33" borderId="7" xfId="1" applyNumberFormat="1" applyFont="1" applyFill="1" applyBorder="1" applyAlignment="1">
      <alignment vertical="top" wrapText="1"/>
    </xf>
    <xf numFmtId="164" fontId="42" fillId="33" borderId="11" xfId="1" applyNumberFormat="1" applyFont="1" applyFill="1" applyBorder="1" applyAlignment="1">
      <alignment vertical="top" wrapText="1"/>
    </xf>
    <xf numFmtId="164" fontId="42" fillId="33" borderId="35" xfId="1" applyNumberFormat="1" applyFont="1" applyFill="1" applyBorder="1" applyAlignment="1">
      <alignment vertical="top" wrapText="1"/>
    </xf>
    <xf numFmtId="164" fontId="17" fillId="33" borderId="6" xfId="1" applyNumberFormat="1" applyFont="1" applyFill="1" applyBorder="1" applyAlignment="1">
      <alignment vertical="top" wrapText="1"/>
    </xf>
    <xf numFmtId="164" fontId="17" fillId="33" borderId="34" xfId="1" applyNumberFormat="1" applyFont="1" applyFill="1" applyBorder="1" applyAlignment="1">
      <alignment vertical="top" wrapText="1"/>
    </xf>
    <xf numFmtId="164" fontId="42" fillId="33" borderId="6" xfId="1" applyNumberFormat="1" applyFont="1" applyFill="1" applyBorder="1" applyAlignment="1">
      <alignment vertical="top" wrapText="1"/>
    </xf>
    <xf numFmtId="164" fontId="42" fillId="33" borderId="34" xfId="1" applyNumberFormat="1" applyFont="1" applyFill="1" applyBorder="1" applyAlignment="1">
      <alignment vertical="top" wrapText="1"/>
    </xf>
    <xf numFmtId="164" fontId="17" fillId="33" borderId="2" xfId="1" applyNumberFormat="1" applyFont="1" applyFill="1" applyBorder="1" applyAlignment="1">
      <alignment vertical="top" wrapText="1"/>
    </xf>
    <xf numFmtId="164" fontId="17" fillId="33" borderId="33" xfId="1" applyNumberFormat="1" applyFont="1" applyFill="1" applyBorder="1" applyAlignment="1">
      <alignment vertical="top" wrapText="1"/>
    </xf>
    <xf numFmtId="0" fontId="11" fillId="33" borderId="18" xfId="0" applyFont="1" applyFill="1" applyBorder="1" applyAlignment="1">
      <alignment vertical="center" wrapText="1"/>
    </xf>
    <xf numFmtId="43" fontId="0" fillId="33" borderId="20" xfId="1" applyFont="1" applyFill="1" applyBorder="1" applyAlignment="1">
      <alignment vertical="top" wrapText="1"/>
    </xf>
    <xf numFmtId="43" fontId="15" fillId="33" borderId="20" xfId="1" applyFont="1" applyFill="1" applyBorder="1" applyAlignment="1">
      <alignment vertical="top" wrapText="1"/>
    </xf>
    <xf numFmtId="43" fontId="0" fillId="33" borderId="18" xfId="1" applyFont="1" applyFill="1" applyBorder="1" applyAlignment="1">
      <alignment vertical="top" wrapText="1"/>
    </xf>
    <xf numFmtId="3" fontId="16" fillId="33" borderId="21" xfId="1" applyNumberFormat="1" applyFont="1" applyFill="1" applyBorder="1" applyAlignment="1">
      <alignment vertical="top" wrapText="1"/>
    </xf>
    <xf numFmtId="164" fontId="16" fillId="33" borderId="21" xfId="1" applyNumberFormat="1" applyFont="1" applyFill="1" applyBorder="1" applyAlignment="1">
      <alignment vertical="top" wrapText="1"/>
    </xf>
    <xf numFmtId="0" fontId="13" fillId="33" borderId="16" xfId="0" applyFont="1" applyFill="1" applyBorder="1" applyAlignment="1">
      <alignment horizontal="left" vertical="top" wrapText="1" indent="3"/>
    </xf>
    <xf numFmtId="0" fontId="11" fillId="33" borderId="16" xfId="0" applyFont="1" applyFill="1" applyBorder="1" applyAlignment="1">
      <alignment vertical="top" wrapText="1"/>
    </xf>
    <xf numFmtId="164" fontId="20" fillId="33" borderId="21" xfId="1" applyNumberFormat="1" applyFont="1" applyFill="1" applyBorder="1" applyAlignment="1">
      <alignment horizontal="right" vertical="top"/>
    </xf>
    <xf numFmtId="0" fontId="11" fillId="33" borderId="16" xfId="0" applyFont="1" applyFill="1" applyBorder="1" applyAlignment="1">
      <alignment vertical="center" wrapText="1"/>
    </xf>
    <xf numFmtId="43" fontId="16" fillId="33" borderId="21" xfId="1" applyFont="1" applyFill="1" applyBorder="1" applyAlignment="1">
      <alignment horizontal="left" vertical="top"/>
    </xf>
    <xf numFmtId="43" fontId="16" fillId="33" borderId="16" xfId="1" applyFont="1" applyFill="1" applyBorder="1" applyAlignment="1">
      <alignment horizontal="left" vertical="top"/>
    </xf>
    <xf numFmtId="164" fontId="16" fillId="33" borderId="21" xfId="1" applyNumberFormat="1" applyFont="1" applyFill="1" applyBorder="1" applyAlignment="1">
      <alignment horizontal="right" vertical="top"/>
    </xf>
    <xf numFmtId="3" fontId="16" fillId="33" borderId="21" xfId="1" applyNumberFormat="1" applyFont="1" applyFill="1" applyBorder="1" applyAlignment="1">
      <alignment horizontal="right" vertical="top"/>
    </xf>
    <xf numFmtId="3" fontId="16" fillId="33" borderId="16" xfId="1" applyNumberFormat="1" applyFont="1" applyFill="1" applyBorder="1" applyAlignment="1">
      <alignment horizontal="right" vertical="top"/>
    </xf>
    <xf numFmtId="3" fontId="20" fillId="33" borderId="21" xfId="1" applyNumberFormat="1" applyFont="1" applyFill="1" applyBorder="1" applyAlignment="1">
      <alignment horizontal="right" vertical="top"/>
    </xf>
    <xf numFmtId="0" fontId="11" fillId="33" borderId="16" xfId="0" applyFont="1" applyFill="1" applyBorder="1" applyAlignment="1">
      <alignment horizontal="left" vertical="top" wrapText="1" indent="2"/>
    </xf>
    <xf numFmtId="0" fontId="11" fillId="33" borderId="19" xfId="0" applyFont="1" applyFill="1" applyBorder="1" applyAlignment="1">
      <alignment horizontal="left" vertical="top" wrapText="1" indent="2"/>
    </xf>
    <xf numFmtId="37" fontId="20" fillId="33" borderId="22" xfId="1" applyNumberFormat="1" applyFont="1" applyFill="1" applyBorder="1" applyAlignment="1">
      <alignment horizontal="right" vertical="top"/>
    </xf>
    <xf numFmtId="0" fontId="11" fillId="33" borderId="24" xfId="0" applyFont="1" applyFill="1" applyBorder="1" applyAlignment="1">
      <alignment horizontal="left" vertical="center" wrapText="1" indent="2"/>
    </xf>
    <xf numFmtId="0" fontId="13" fillId="33" borderId="21" xfId="0" applyFont="1" applyFill="1" applyBorder="1" applyAlignment="1">
      <alignment horizontal="left" vertical="top" wrapText="1" indent="3"/>
    </xf>
    <xf numFmtId="0" fontId="13" fillId="33" borderId="21" xfId="0" applyFont="1" applyFill="1" applyBorder="1" applyAlignment="1">
      <alignment horizontal="left" vertical="center" wrapText="1" indent="3"/>
    </xf>
    <xf numFmtId="0" fontId="13" fillId="33" borderId="22" xfId="0" applyFont="1" applyFill="1" applyBorder="1" applyAlignment="1">
      <alignment horizontal="left" vertical="center" wrapText="1" indent="3"/>
    </xf>
    <xf numFmtId="3" fontId="11" fillId="33" borderId="20" xfId="1" applyNumberFormat="1" applyFont="1" applyFill="1" applyBorder="1" applyAlignment="1">
      <alignment horizontal="right" vertical="center" wrapText="1"/>
    </xf>
    <xf numFmtId="3" fontId="11"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1" fillId="33" borderId="24" xfId="0" applyFont="1" applyFill="1" applyBorder="1" applyAlignment="1">
      <alignment horizontal="left" vertical="center" wrapText="1"/>
    </xf>
    <xf numFmtId="3" fontId="38" fillId="33" borderId="24" xfId="1" applyNumberFormat="1" applyFont="1" applyFill="1" applyBorder="1" applyAlignment="1">
      <alignment horizontal="right" vertical="center" wrapText="1"/>
    </xf>
    <xf numFmtId="0" fontId="11" fillId="33" borderId="21" xfId="0" applyFont="1" applyFill="1" applyBorder="1" applyAlignment="1">
      <alignment horizontal="left" vertical="center" wrapText="1"/>
    </xf>
    <xf numFmtId="3" fontId="38" fillId="33" borderId="21" xfId="1" applyNumberFormat="1" applyFont="1" applyFill="1" applyBorder="1" applyAlignment="1">
      <alignment horizontal="right" vertical="center"/>
    </xf>
    <xf numFmtId="3" fontId="39" fillId="33" borderId="21" xfId="0" applyNumberFormat="1" applyFont="1" applyFill="1" applyBorder="1" applyAlignment="1">
      <alignment horizontal="right" vertical="center"/>
    </xf>
    <xf numFmtId="3" fontId="39" fillId="33" borderId="17" xfId="0" applyNumberFormat="1" applyFont="1" applyFill="1" applyBorder="1" applyAlignment="1">
      <alignment horizontal="right" vertical="center"/>
    </xf>
    <xf numFmtId="3" fontId="39" fillId="33" borderId="16" xfId="0" applyNumberFormat="1" applyFont="1" applyFill="1" applyBorder="1" applyAlignment="1">
      <alignment horizontal="right" vertical="center"/>
    </xf>
    <xf numFmtId="0" fontId="11" fillId="33" borderId="22" xfId="0" applyFont="1" applyFill="1" applyBorder="1" applyAlignment="1">
      <alignment horizontal="left" vertical="center" wrapText="1"/>
    </xf>
    <xf numFmtId="3" fontId="38" fillId="33" borderId="22" xfId="1" applyNumberFormat="1" applyFont="1" applyFill="1" applyBorder="1" applyAlignment="1">
      <alignment horizontal="right" vertical="center"/>
    </xf>
    <xf numFmtId="3" fontId="38" fillId="33" borderId="22" xfId="0" applyNumberFormat="1" applyFont="1" applyFill="1" applyBorder="1" applyAlignment="1">
      <alignment horizontal="right" vertical="center"/>
    </xf>
    <xf numFmtId="0" fontId="11" fillId="33" borderId="26" xfId="0" applyFont="1" applyFill="1" applyBorder="1" applyAlignment="1">
      <alignment horizontal="left" vertical="center" wrapText="1"/>
    </xf>
    <xf numFmtId="3" fontId="40" fillId="33" borderId="16" xfId="1" applyNumberFormat="1" applyFont="1" applyFill="1" applyBorder="1" applyAlignment="1">
      <alignment vertical="center" wrapText="1"/>
    </xf>
    <xf numFmtId="3" fontId="40" fillId="33" borderId="20" xfId="1" applyNumberFormat="1" applyFont="1" applyFill="1" applyBorder="1" applyAlignment="1">
      <alignment vertical="center" wrapText="1"/>
    </xf>
    <xf numFmtId="3" fontId="40" fillId="33" borderId="21" xfId="1" applyNumberFormat="1" applyFont="1" applyFill="1" applyBorder="1" applyAlignment="1">
      <alignment vertical="center" wrapText="1"/>
    </xf>
    <xf numFmtId="3" fontId="41" fillId="33" borderId="16" xfId="1" applyNumberFormat="1" applyFont="1" applyFill="1" applyBorder="1" applyAlignment="1">
      <alignment vertical="center" wrapText="1"/>
    </xf>
    <xf numFmtId="3" fontId="41" fillId="33" borderId="21" xfId="1" applyNumberFormat="1" applyFont="1" applyFill="1" applyBorder="1" applyAlignment="1">
      <alignment vertical="center" wrapText="1"/>
    </xf>
    <xf numFmtId="3" fontId="40" fillId="33" borderId="16" xfId="1" applyNumberFormat="1" applyFont="1" applyFill="1" applyBorder="1" applyAlignment="1">
      <alignment horizontal="right" vertical="top" wrapText="1"/>
    </xf>
    <xf numFmtId="3" fontId="40" fillId="33" borderId="21" xfId="1" applyNumberFormat="1" applyFont="1" applyFill="1" applyBorder="1" applyAlignment="1">
      <alignment horizontal="right" vertical="top" wrapText="1"/>
    </xf>
    <xf numFmtId="3" fontId="40" fillId="33" borderId="16" xfId="1" applyNumberFormat="1" applyFont="1" applyFill="1" applyBorder="1" applyAlignment="1">
      <alignment horizontal="right" vertical="top"/>
    </xf>
    <xf numFmtId="3" fontId="40" fillId="33" borderId="21" xfId="1" applyNumberFormat="1" applyFont="1" applyFill="1" applyBorder="1" applyAlignment="1">
      <alignment horizontal="right" vertical="top"/>
    </xf>
    <xf numFmtId="0" fontId="13" fillId="33" borderId="16" xfId="0" applyFont="1" applyFill="1" applyBorder="1" applyAlignment="1">
      <alignment horizontal="left" vertical="center" wrapText="1" indent="1"/>
    </xf>
    <xf numFmtId="0" fontId="11" fillId="33" borderId="16" xfId="0" applyFont="1" applyFill="1" applyBorder="1" applyAlignment="1">
      <alignment horizontal="left" vertical="center" wrapText="1" indent="2"/>
    </xf>
    <xf numFmtId="0" fontId="13" fillId="33" borderId="19" xfId="0" applyFont="1" applyFill="1" applyBorder="1" applyAlignment="1">
      <alignment horizontal="left" vertical="center" wrapText="1" indent="1"/>
    </xf>
    <xf numFmtId="3" fontId="40" fillId="33" borderId="19" xfId="1" applyNumberFormat="1" applyFont="1" applyFill="1" applyBorder="1" applyAlignment="1">
      <alignment horizontal="right" vertical="center"/>
    </xf>
    <xf numFmtId="3" fontId="40" fillId="33" borderId="22" xfId="1" applyNumberFormat="1" applyFont="1" applyFill="1" applyBorder="1" applyAlignment="1">
      <alignment horizontal="right" vertical="center"/>
    </xf>
    <xf numFmtId="43" fontId="17" fillId="33" borderId="0" xfId="1" applyFont="1" applyFill="1" applyBorder="1" applyAlignment="1">
      <alignment horizontal="left" vertical="top"/>
    </xf>
    <xf numFmtId="43" fontId="50" fillId="0" borderId="0" xfId="1" applyFont="1" applyFill="1" applyBorder="1" applyAlignment="1">
      <alignment horizontal="left" vertical="top"/>
    </xf>
    <xf numFmtId="3" fontId="52"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2" fillId="0" borderId="7" xfId="1" applyNumberFormat="1" applyFont="1" applyFill="1" applyBorder="1" applyAlignment="1">
      <alignment vertical="top" wrapText="1"/>
    </xf>
    <xf numFmtId="3" fontId="39" fillId="33" borderId="16" xfId="1" applyNumberFormat="1" applyFont="1" applyFill="1" applyBorder="1" applyAlignment="1">
      <alignment horizontal="right"/>
    </xf>
    <xf numFmtId="3" fontId="17" fillId="0" borderId="7" xfId="1" applyNumberFormat="1" applyFont="1" applyFill="1" applyBorder="1" applyAlignment="1">
      <alignment vertical="top" wrapText="1"/>
    </xf>
    <xf numFmtId="164" fontId="58" fillId="33" borderId="24" xfId="1" applyNumberFormat="1" applyFont="1" applyFill="1" applyBorder="1" applyAlignment="1">
      <alignment vertical="center" wrapText="1"/>
    </xf>
    <xf numFmtId="164" fontId="49" fillId="33" borderId="0" xfId="1" applyNumberFormat="1" applyFont="1" applyFill="1" applyBorder="1" applyAlignment="1">
      <alignment horizontal="right" vertical="top"/>
    </xf>
    <xf numFmtId="164" fontId="59" fillId="33" borderId="21" xfId="1" applyNumberFormat="1" applyFont="1" applyFill="1" applyBorder="1" applyAlignment="1">
      <alignment vertical="center" wrapText="1"/>
    </xf>
    <xf numFmtId="3" fontId="39" fillId="33" borderId="17" xfId="1" applyNumberFormat="1" applyFont="1" applyFill="1" applyBorder="1" applyAlignment="1">
      <alignment horizontal="right"/>
    </xf>
    <xf numFmtId="0" fontId="13" fillId="33" borderId="21" xfId="0" applyFont="1" applyFill="1" applyBorder="1" applyAlignment="1">
      <alignment horizontal="left" wrapText="1"/>
    </xf>
    <xf numFmtId="164" fontId="59" fillId="33" borderId="22" xfId="1" applyNumberFormat="1" applyFont="1" applyFill="1" applyBorder="1" applyAlignment="1">
      <alignment vertical="center" wrapText="1"/>
    </xf>
    <xf numFmtId="0" fontId="13" fillId="33" borderId="21" xfId="0" applyFont="1" applyFill="1" applyBorder="1" applyAlignment="1">
      <alignment horizontal="left" vertical="center" wrapText="1"/>
    </xf>
    <xf numFmtId="3" fontId="39" fillId="33" borderId="21" xfId="1" applyNumberFormat="1" applyFont="1" applyFill="1" applyBorder="1" applyAlignment="1">
      <alignment horizontal="right"/>
    </xf>
    <xf numFmtId="3" fontId="39" fillId="33" borderId="21" xfId="1" applyNumberFormat="1" applyFont="1" applyFill="1" applyBorder="1" applyAlignment="1">
      <alignment horizontal="right" wrapText="1"/>
    </xf>
    <xf numFmtId="0" fontId="61" fillId="34" borderId="1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2" fillId="34" borderId="20"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8" xfId="0" applyFont="1" applyFill="1" applyBorder="1" applyAlignment="1">
      <alignment horizontal="center" vertical="center" wrapText="1"/>
    </xf>
    <xf numFmtId="0" fontId="60" fillId="34" borderId="15" xfId="0" applyFont="1" applyFill="1" applyBorder="1" applyAlignment="1">
      <alignment horizontal="center" vertical="center" wrapText="1"/>
    </xf>
    <xf numFmtId="0" fontId="60" fillId="34" borderId="12" xfId="0" applyFont="1" applyFill="1" applyBorder="1" applyAlignment="1">
      <alignment horizontal="left" vertical="center" wrapText="1"/>
    </xf>
    <xf numFmtId="0" fontId="60" fillId="34" borderId="13" xfId="0" applyFont="1" applyFill="1" applyBorder="1" applyAlignment="1">
      <alignment horizontal="center" vertical="center" wrapText="1"/>
    </xf>
    <xf numFmtId="0" fontId="60" fillId="34" borderId="12" xfId="0" applyFont="1" applyFill="1" applyBorder="1" applyAlignment="1">
      <alignment horizontal="center" vertical="center" wrapText="1"/>
    </xf>
    <xf numFmtId="0" fontId="60" fillId="34" borderId="32" xfId="0" applyFont="1" applyFill="1" applyBorder="1" applyAlignment="1">
      <alignment horizontal="center" vertical="center" wrapText="1"/>
    </xf>
    <xf numFmtId="0" fontId="60" fillId="34" borderId="12" xfId="0" applyFont="1" applyFill="1" applyBorder="1" applyAlignment="1">
      <alignment vertical="center" wrapText="1"/>
    </xf>
    <xf numFmtId="0" fontId="60" fillId="34" borderId="13" xfId="0" applyFont="1" applyFill="1" applyBorder="1" applyAlignment="1">
      <alignment vertical="top" wrapText="1"/>
    </xf>
    <xf numFmtId="0" fontId="66" fillId="34" borderId="9" xfId="0" applyFont="1" applyFill="1" applyBorder="1" applyAlignment="1">
      <alignment horizontal="left" vertical="top" wrapText="1"/>
    </xf>
    <xf numFmtId="0" fontId="66" fillId="34" borderId="10" xfId="0" applyFont="1" applyFill="1" applyBorder="1" applyAlignment="1">
      <alignment horizontal="left" vertical="top" wrapText="1"/>
    </xf>
    <xf numFmtId="0" fontId="60" fillId="34" borderId="10" xfId="0" applyFont="1" applyFill="1" applyBorder="1" applyAlignment="1">
      <alignment horizontal="left" vertical="top" wrapText="1"/>
    </xf>
    <xf numFmtId="0" fontId="66" fillId="34" borderId="7" xfId="0" applyFont="1" applyFill="1" applyBorder="1" applyAlignment="1">
      <alignment horizontal="left" vertical="top" wrapText="1"/>
    </xf>
    <xf numFmtId="0" fontId="61" fillId="34" borderId="23" xfId="0" applyFont="1" applyFill="1" applyBorder="1" applyAlignment="1">
      <alignment horizontal="center" vertical="center" wrapText="1"/>
    </xf>
    <xf numFmtId="0" fontId="61" fillId="34" borderId="29" xfId="0" applyFont="1" applyFill="1" applyBorder="1" applyAlignment="1">
      <alignment horizontal="center" vertical="center" wrapText="1"/>
    </xf>
    <xf numFmtId="0" fontId="61" fillId="34" borderId="27" xfId="0" applyFont="1" applyFill="1" applyBorder="1" applyAlignment="1">
      <alignment horizontal="center" vertical="center" wrapText="1"/>
    </xf>
    <xf numFmtId="0" fontId="37" fillId="33" borderId="29" xfId="104" applyFont="1" applyFill="1" applyBorder="1" applyAlignment="1">
      <alignment horizontal="left" vertical="center" wrapText="1"/>
    </xf>
    <xf numFmtId="0" fontId="15" fillId="0" borderId="0" xfId="104" applyFill="1" applyBorder="1" applyAlignment="1">
      <alignment horizontal="left" vertical="top"/>
    </xf>
    <xf numFmtId="0" fontId="37" fillId="33" borderId="0" xfId="104" applyFont="1" applyFill="1" applyBorder="1" applyAlignment="1">
      <alignment horizontal="left" vertical="center" wrapText="1"/>
    </xf>
    <xf numFmtId="0" fontId="12" fillId="33" borderId="6" xfId="104" applyFont="1" applyFill="1" applyBorder="1" applyAlignment="1">
      <alignment horizontal="left" vertical="center" wrapText="1" indent="2"/>
    </xf>
    <xf numFmtId="0" fontId="37" fillId="33" borderId="6" xfId="104" applyFont="1" applyFill="1" applyBorder="1" applyAlignment="1">
      <alignment horizontal="left" vertical="center" wrapText="1"/>
    </xf>
    <xf numFmtId="0" fontId="15" fillId="33" borderId="0" xfId="104" applyFill="1" applyBorder="1" applyAlignment="1">
      <alignment horizontal="left" vertical="top"/>
    </xf>
    <xf numFmtId="0" fontId="12" fillId="33" borderId="6" xfId="104" applyFont="1" applyFill="1" applyBorder="1" applyAlignment="1">
      <alignment horizontal="left" vertical="center" wrapText="1"/>
    </xf>
    <xf numFmtId="0" fontId="12" fillId="33" borderId="2" xfId="104" applyFont="1" applyFill="1" applyBorder="1" applyAlignment="1">
      <alignment horizontal="left" vertical="center" wrapText="1"/>
    </xf>
    <xf numFmtId="0" fontId="37" fillId="33" borderId="9" xfId="104" applyFont="1" applyFill="1" applyBorder="1" applyAlignment="1">
      <alignment horizontal="left" vertical="center" wrapText="1"/>
    </xf>
    <xf numFmtId="0" fontId="60" fillId="34" borderId="4" xfId="104" applyFont="1" applyFill="1" applyBorder="1" applyAlignment="1">
      <alignment vertical="center" wrapText="1"/>
    </xf>
    <xf numFmtId="0" fontId="60" fillId="34" borderId="31" xfId="104" applyFont="1" applyFill="1" applyBorder="1" applyAlignment="1">
      <alignment horizontal="center" vertical="center" wrapText="1"/>
    </xf>
    <xf numFmtId="0" fontId="60" fillId="34" borderId="15" xfId="104" applyFont="1" applyFill="1" applyBorder="1" applyAlignment="1">
      <alignment horizontal="center" vertical="center" wrapText="1"/>
    </xf>
    <xf numFmtId="0" fontId="44" fillId="33" borderId="0" xfId="0" applyFont="1" applyFill="1" applyBorder="1" applyAlignment="1">
      <alignment horizontal="left" vertical="center" wrapText="1"/>
    </xf>
    <xf numFmtId="164" fontId="19" fillId="33" borderId="0" xfId="1" applyNumberFormat="1" applyFont="1" applyFill="1" applyBorder="1" applyAlignment="1">
      <alignment horizontal="center" vertical="center" wrapText="1"/>
    </xf>
    <xf numFmtId="0" fontId="11" fillId="33" borderId="0" xfId="0" applyFont="1" applyFill="1" applyBorder="1" applyAlignment="1">
      <alignment horizontal="left" vertical="center" wrapText="1"/>
    </xf>
    <xf numFmtId="3" fontId="38" fillId="33" borderId="0" xfId="1" applyNumberFormat="1" applyFont="1" applyFill="1" applyBorder="1" applyAlignment="1">
      <alignment horizontal="right" vertical="center"/>
    </xf>
    <xf numFmtId="3" fontId="38" fillId="33" borderId="0" xfId="0" applyNumberFormat="1" applyFont="1" applyFill="1" applyBorder="1" applyAlignment="1">
      <alignment horizontal="right" vertical="center"/>
    </xf>
    <xf numFmtId="4" fontId="17"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7"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0" fontId="68" fillId="33" borderId="0" xfId="0" applyFont="1" applyFill="1" applyBorder="1" applyAlignment="1">
      <alignment horizontal="left" vertical="top"/>
    </xf>
    <xf numFmtId="3" fontId="16" fillId="33" borderId="16" xfId="1" applyNumberFormat="1" applyFont="1" applyFill="1" applyBorder="1" applyAlignment="1">
      <alignment horizontal="right" wrapText="1"/>
    </xf>
    <xf numFmtId="0" fontId="11" fillId="33" borderId="21" xfId="0" applyFont="1" applyFill="1" applyBorder="1" applyAlignment="1">
      <alignment horizontal="left" vertical="center" wrapText="1" indent="2"/>
    </xf>
    <xf numFmtId="164" fontId="58" fillId="33" borderId="21" xfId="1" applyNumberFormat="1" applyFont="1" applyFill="1" applyBorder="1" applyAlignment="1">
      <alignment vertical="center" wrapText="1"/>
    </xf>
    <xf numFmtId="0" fontId="11" fillId="33" borderId="21" xfId="0" applyFont="1" applyFill="1" applyBorder="1" applyAlignment="1">
      <alignment horizontal="left" vertical="top" wrapText="1" indent="2"/>
    </xf>
    <xf numFmtId="164" fontId="58" fillId="0" borderId="21" xfId="1" applyNumberFormat="1" applyFont="1" applyFill="1" applyBorder="1" applyAlignment="1">
      <alignment vertical="center" wrapText="1"/>
    </xf>
    <xf numFmtId="164" fontId="49" fillId="33" borderId="22" xfId="1" applyNumberFormat="1" applyFont="1" applyFill="1" applyBorder="1" applyAlignment="1">
      <alignment horizontal="right" vertical="center"/>
    </xf>
    <xf numFmtId="164" fontId="67" fillId="33" borderId="16" xfId="1" applyNumberFormat="1" applyFont="1" applyFill="1" applyBorder="1" applyAlignment="1">
      <alignment horizontal="right" vertical="center"/>
    </xf>
    <xf numFmtId="0" fontId="19" fillId="0" borderId="0" xfId="0" applyFont="1" applyFill="1" applyBorder="1" applyAlignment="1">
      <alignment horizontal="left" vertical="top"/>
    </xf>
    <xf numFmtId="164" fontId="47" fillId="33" borderId="21" xfId="1" applyNumberFormat="1" applyFont="1" applyFill="1" applyBorder="1" applyAlignment="1">
      <alignment horizontal="right" vertical="center"/>
    </xf>
    <xf numFmtId="164" fontId="49" fillId="33" borderId="19" xfId="1" applyNumberFormat="1" applyFont="1" applyFill="1" applyBorder="1" applyAlignment="1">
      <alignment horizontal="right" vertical="center"/>
    </xf>
    <xf numFmtId="164" fontId="49" fillId="0" borderId="19" xfId="1" applyNumberFormat="1" applyFont="1" applyFill="1" applyBorder="1" applyAlignment="1">
      <alignment horizontal="right" vertical="center"/>
    </xf>
    <xf numFmtId="3" fontId="11" fillId="33" borderId="21" xfId="1" applyNumberFormat="1" applyFont="1" applyFill="1" applyBorder="1" applyAlignment="1">
      <alignment horizontal="right" vertical="center" wrapText="1"/>
    </xf>
    <xf numFmtId="164" fontId="49" fillId="33" borderId="16" xfId="1" applyNumberFormat="1" applyFont="1" applyFill="1" applyBorder="1" applyAlignment="1">
      <alignment horizontal="right" vertical="center"/>
    </xf>
    <xf numFmtId="164" fontId="47" fillId="33" borderId="16" xfId="1" applyNumberFormat="1" applyFont="1" applyFill="1" applyBorder="1" applyAlignment="1">
      <alignment horizontal="right" vertical="center"/>
    </xf>
    <xf numFmtId="164" fontId="49" fillId="33" borderId="21" xfId="1" applyNumberFormat="1" applyFont="1" applyFill="1" applyBorder="1" applyAlignment="1">
      <alignment horizontal="right" vertical="center"/>
    </xf>
    <xf numFmtId="3" fontId="16" fillId="0" borderId="21" xfId="1" applyNumberFormat="1" applyFont="1" applyFill="1" applyBorder="1" applyAlignment="1">
      <alignment horizontal="right" vertical="top" wrapText="1"/>
    </xf>
    <xf numFmtId="164" fontId="59" fillId="0" borderId="21" xfId="1" applyNumberFormat="1" applyFont="1" applyFill="1" applyBorder="1" applyAlignment="1">
      <alignment vertical="center" wrapText="1"/>
    </xf>
    <xf numFmtId="3" fontId="11" fillId="0" borderId="21" xfId="1" applyNumberFormat="1" applyFont="1" applyFill="1" applyBorder="1" applyAlignment="1">
      <alignment horizontal="right" vertical="center" wrapText="1"/>
    </xf>
    <xf numFmtId="0" fontId="11" fillId="0" borderId="21" xfId="0" applyFont="1" applyFill="1" applyBorder="1" applyAlignment="1">
      <alignment horizontal="left" vertical="center" wrapText="1" indent="2"/>
    </xf>
    <xf numFmtId="3" fontId="41"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1" fillId="34" borderId="20" xfId="0" applyFont="1" applyFill="1" applyBorder="1" applyAlignment="1">
      <alignment horizontal="center" vertical="center" wrapText="1"/>
    </xf>
    <xf numFmtId="3" fontId="16" fillId="0" borderId="54" xfId="1" applyNumberFormat="1" applyFont="1" applyFill="1" applyBorder="1" applyAlignment="1">
      <alignment horizontal="right" vertical="top"/>
    </xf>
    <xf numFmtId="3" fontId="16" fillId="0" borderId="55" xfId="1" applyNumberFormat="1" applyFont="1" applyFill="1" applyBorder="1" applyAlignment="1">
      <alignment horizontal="right" vertical="top"/>
    </xf>
    <xf numFmtId="3" fontId="16" fillId="0" borderId="54" xfId="1" applyNumberFormat="1" applyFont="1" applyFill="1" applyBorder="1" applyAlignment="1">
      <alignment horizontal="right" vertical="top" wrapText="1"/>
    </xf>
    <xf numFmtId="3" fontId="40" fillId="33" borderId="16" xfId="1" applyNumberFormat="1" applyFont="1" applyFill="1" applyBorder="1" applyAlignment="1">
      <alignment horizontal="right" vertical="center"/>
    </xf>
    <xf numFmtId="3" fontId="40" fillId="33" borderId="21" xfId="1" applyNumberFormat="1" applyFont="1" applyFill="1" applyBorder="1" applyAlignment="1">
      <alignment horizontal="right" vertical="center"/>
    </xf>
    <xf numFmtId="3" fontId="41" fillId="33" borderId="16" xfId="1" applyNumberFormat="1" applyFont="1" applyFill="1" applyBorder="1" applyAlignment="1">
      <alignment horizontal="right" vertical="center"/>
    </xf>
    <xf numFmtId="3" fontId="41" fillId="33" borderId="21" xfId="1" applyNumberFormat="1" applyFont="1" applyFill="1" applyBorder="1" applyAlignment="1">
      <alignment horizontal="right" vertical="center"/>
    </xf>
    <xf numFmtId="166" fontId="40" fillId="33" borderId="16" xfId="1" applyNumberFormat="1" applyFont="1" applyFill="1" applyBorder="1" applyAlignment="1">
      <alignment horizontal="right" vertical="top"/>
    </xf>
    <xf numFmtId="3" fontId="41" fillId="33" borderId="16" xfId="1" applyNumberFormat="1" applyFont="1" applyFill="1" applyBorder="1" applyAlignment="1">
      <alignment horizontal="right" vertical="center" wrapText="1"/>
    </xf>
    <xf numFmtId="3" fontId="41" fillId="33" borderId="21" xfId="1" applyNumberFormat="1" applyFont="1" applyFill="1" applyBorder="1" applyAlignment="1">
      <alignment horizontal="right" vertical="center" wrapText="1"/>
    </xf>
    <xf numFmtId="41" fontId="40" fillId="33" borderId="21" xfId="1" applyNumberFormat="1" applyFont="1" applyFill="1" applyBorder="1" applyAlignment="1">
      <alignment horizontal="right" vertical="top"/>
    </xf>
    <xf numFmtId="164" fontId="59" fillId="0" borderId="55" xfId="1" applyNumberFormat="1" applyFont="1" applyFill="1" applyBorder="1" applyAlignment="1">
      <alignment vertical="center" wrapText="1"/>
    </xf>
    <xf numFmtId="164" fontId="59" fillId="33" borderId="17"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164" fontId="58" fillId="0" borderId="55" xfId="1" applyNumberFormat="1" applyFont="1" applyFill="1" applyBorder="1" applyAlignment="1">
      <alignment vertical="center" wrapText="1"/>
    </xf>
    <xf numFmtId="164" fontId="58" fillId="0" borderId="56" xfId="1" applyNumberFormat="1" applyFont="1" applyFill="1" applyBorder="1" applyAlignment="1">
      <alignment vertical="center" wrapText="1"/>
    </xf>
    <xf numFmtId="0" fontId="11" fillId="0" borderId="16" xfId="0" applyFont="1" applyFill="1" applyBorder="1" applyAlignment="1">
      <alignment horizontal="left" vertical="center" wrapText="1" indent="2"/>
    </xf>
    <xf numFmtId="0" fontId="13" fillId="33" borderId="16" xfId="0" applyFont="1" applyFill="1" applyBorder="1" applyAlignment="1">
      <alignment horizontal="left" wrapText="1" indent="3"/>
    </xf>
    <xf numFmtId="0" fontId="13" fillId="33" borderId="16" xfId="0" applyFont="1" applyFill="1" applyBorder="1" applyAlignment="1">
      <alignment horizontal="left" vertical="center" wrapText="1" indent="3"/>
    </xf>
    <xf numFmtId="164" fontId="59" fillId="0" borderId="17" xfId="1" applyNumberFormat="1" applyFont="1" applyFill="1" applyBorder="1" applyAlignment="1">
      <alignment vertical="center" wrapText="1"/>
    </xf>
    <xf numFmtId="3" fontId="11" fillId="0" borderId="55" xfId="1" applyNumberFormat="1" applyFont="1" applyFill="1" applyBorder="1" applyAlignment="1">
      <alignment horizontal="right" vertical="center" wrapText="1"/>
    </xf>
    <xf numFmtId="3" fontId="11" fillId="33" borderId="16" xfId="1" applyNumberFormat="1" applyFont="1" applyFill="1" applyBorder="1" applyAlignment="1">
      <alignment horizontal="right" vertical="center" wrapText="1"/>
    </xf>
    <xf numFmtId="0" fontId="11" fillId="33" borderId="18" xfId="0" applyFont="1" applyFill="1" applyBorder="1" applyAlignment="1">
      <alignment horizontal="left" vertical="center" wrapText="1" indent="2"/>
    </xf>
    <xf numFmtId="0" fontId="13" fillId="33" borderId="19" xfId="0" applyFont="1" applyFill="1" applyBorder="1" applyAlignment="1">
      <alignment horizontal="left" vertical="center" wrapText="1" indent="2"/>
    </xf>
    <xf numFmtId="3" fontId="11" fillId="33" borderId="52" xfId="1" applyNumberFormat="1" applyFont="1" applyFill="1" applyBorder="1" applyAlignment="1">
      <alignment horizontal="right" vertical="center" wrapText="1"/>
    </xf>
    <xf numFmtId="3" fontId="11" fillId="33" borderId="17" xfId="1" applyNumberFormat="1" applyFont="1" applyFill="1" applyBorder="1" applyAlignment="1">
      <alignment horizontal="right" vertical="center" wrapText="1"/>
    </xf>
    <xf numFmtId="164" fontId="59" fillId="33" borderId="56" xfId="1" applyNumberFormat="1" applyFont="1" applyFill="1" applyBorder="1" applyAlignment="1">
      <alignment vertical="center" wrapText="1"/>
    </xf>
    <xf numFmtId="164" fontId="59" fillId="33" borderId="54" xfId="1" applyNumberFormat="1" applyFont="1" applyFill="1" applyBorder="1" applyAlignment="1">
      <alignment vertical="center" wrapText="1"/>
    </xf>
    <xf numFmtId="164" fontId="69" fillId="0" borderId="21" xfId="86" applyNumberFormat="1" applyFont="1" applyFill="1" applyBorder="1"/>
    <xf numFmtId="3" fontId="11" fillId="0" borderId="56" xfId="1" applyNumberFormat="1" applyFont="1" applyFill="1" applyBorder="1" applyAlignment="1">
      <alignment horizontal="right" vertical="center" wrapText="1"/>
    </xf>
    <xf numFmtId="3" fontId="11" fillId="33" borderId="18" xfId="1" applyNumberFormat="1" applyFont="1" applyFill="1" applyBorder="1" applyAlignment="1">
      <alignment horizontal="right" vertical="center" wrapText="1"/>
    </xf>
    <xf numFmtId="164" fontId="58" fillId="0" borderId="57"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58" fillId="0" borderId="58" xfId="1" applyNumberFormat="1" applyFont="1" applyFill="1" applyBorder="1" applyAlignment="1">
      <alignment vertical="center" wrapText="1"/>
    </xf>
    <xf numFmtId="164" fontId="59" fillId="33" borderId="58" xfId="1" applyNumberFormat="1" applyFont="1" applyFill="1" applyBorder="1" applyAlignment="1">
      <alignment vertical="center" wrapText="1"/>
    </xf>
    <xf numFmtId="3" fontId="11" fillId="0" borderId="58" xfId="1" applyNumberFormat="1" applyFont="1" applyFill="1" applyBorder="1" applyAlignment="1">
      <alignment horizontal="right" vertical="center" wrapText="1"/>
    </xf>
    <xf numFmtId="164" fontId="59" fillId="33" borderId="0" xfId="1" applyNumberFormat="1" applyFont="1" applyFill="1" applyBorder="1" applyAlignment="1">
      <alignment vertical="center" wrapText="1"/>
    </xf>
    <xf numFmtId="3" fontId="11" fillId="33" borderId="0" xfId="1" applyNumberFormat="1" applyFont="1" applyFill="1" applyBorder="1" applyAlignment="1">
      <alignment horizontal="right" vertical="center" wrapText="1"/>
    </xf>
    <xf numFmtId="3" fontId="11" fillId="33" borderId="46" xfId="1" applyNumberFormat="1" applyFont="1" applyFill="1" applyBorder="1" applyAlignment="1">
      <alignment horizontal="right" vertical="center" wrapText="1"/>
    </xf>
    <xf numFmtId="164" fontId="49" fillId="33" borderId="15" xfId="1" applyNumberFormat="1" applyFont="1" applyFill="1" applyBorder="1" applyAlignment="1">
      <alignment horizontal="right" vertical="center"/>
    </xf>
    <xf numFmtId="41" fontId="49" fillId="33" borderId="15" xfId="1" applyNumberFormat="1" applyFont="1" applyFill="1" applyBorder="1" applyAlignment="1">
      <alignment horizontal="left" vertical="center" wrapText="1"/>
    </xf>
    <xf numFmtId="4" fontId="42" fillId="0" borderId="0" xfId="104" applyNumberFormat="1" applyFont="1" applyFill="1" applyBorder="1" applyAlignment="1">
      <alignment horizontal="left" vertical="center"/>
    </xf>
    <xf numFmtId="0" fontId="15" fillId="0" borderId="0" xfId="104" applyFill="1" applyBorder="1" applyAlignment="1">
      <alignment horizontal="left" vertical="center"/>
    </xf>
    <xf numFmtId="0" fontId="60" fillId="34" borderId="2" xfId="0" applyFont="1" applyFill="1" applyBorder="1" applyAlignment="1">
      <alignment horizontal="center" vertical="center" wrapText="1"/>
    </xf>
    <xf numFmtId="0" fontId="60" fillId="34" borderId="3" xfId="0" applyFont="1" applyFill="1" applyBorder="1" applyAlignment="1">
      <alignment horizontal="center" vertical="center" wrapText="1"/>
    </xf>
    <xf numFmtId="0" fontId="60" fillId="34" borderId="4" xfId="0" applyFont="1" applyFill="1" applyBorder="1" applyAlignment="1">
      <alignment horizontal="center" vertical="center" wrapText="1"/>
    </xf>
    <xf numFmtId="0" fontId="60" fillId="34" borderId="6" xfId="0" applyFont="1" applyFill="1" applyBorder="1" applyAlignment="1">
      <alignment horizontal="center" vertical="center" wrapText="1"/>
    </xf>
    <xf numFmtId="0" fontId="60" fillId="34" borderId="0" xfId="0" applyFont="1" applyFill="1" applyBorder="1" applyAlignment="1">
      <alignment horizontal="center" vertical="center" wrapText="1"/>
    </xf>
    <xf numFmtId="0" fontId="60" fillId="34" borderId="7" xfId="0" applyFont="1" applyFill="1" applyBorder="1" applyAlignment="1">
      <alignment horizontal="center" vertical="center" wrapText="1"/>
    </xf>
    <xf numFmtId="0" fontId="41" fillId="33" borderId="6" xfId="0" applyFont="1" applyFill="1" applyBorder="1" applyAlignment="1">
      <alignment horizontal="center" vertical="top" wrapText="1"/>
    </xf>
    <xf numFmtId="0" fontId="41" fillId="33" borderId="7" xfId="0" applyFont="1" applyFill="1" applyBorder="1" applyAlignment="1">
      <alignment horizontal="center" vertical="top" wrapText="1"/>
    </xf>
    <xf numFmtId="0" fontId="41" fillId="33" borderId="9" xfId="0" applyFont="1" applyFill="1" applyBorder="1" applyAlignment="1">
      <alignment horizontal="center" vertical="top" wrapText="1"/>
    </xf>
    <xf numFmtId="0" fontId="41" fillId="33" borderId="11" xfId="0" applyFont="1" applyFill="1" applyBorder="1" applyAlignment="1">
      <alignment horizontal="center" vertical="top" wrapText="1"/>
    </xf>
    <xf numFmtId="0" fontId="16" fillId="33" borderId="0" xfId="0" applyFont="1" applyFill="1" applyBorder="1" applyAlignment="1">
      <alignment horizontal="left" vertical="top" wrapText="1"/>
    </xf>
    <xf numFmtId="0" fontId="13" fillId="33" borderId="0" xfId="0" applyFont="1" applyFill="1" applyBorder="1" applyAlignment="1">
      <alignment horizontal="left" vertical="top" wrapText="1"/>
    </xf>
    <xf numFmtId="0" fontId="16" fillId="33" borderId="0" xfId="0" applyFont="1" applyFill="1" applyBorder="1" applyAlignment="1">
      <alignment horizontal="center" vertical="top" wrapText="1"/>
    </xf>
    <xf numFmtId="0" fontId="16" fillId="33" borderId="2" xfId="0" applyFont="1" applyFill="1" applyBorder="1" applyAlignment="1">
      <alignment horizontal="center" vertical="top" wrapText="1"/>
    </xf>
    <xf numFmtId="0" fontId="16" fillId="33" borderId="4" xfId="0" applyFont="1" applyFill="1" applyBorder="1" applyAlignment="1">
      <alignment horizontal="center" vertical="top" wrapText="1"/>
    </xf>
    <xf numFmtId="0" fontId="53" fillId="33" borderId="9" xfId="0" applyFont="1" applyFill="1" applyBorder="1" applyAlignment="1">
      <alignment horizontal="left" vertical="top" wrapText="1" indent="1"/>
    </xf>
    <xf numFmtId="0" fontId="53" fillId="33" borderId="11" xfId="0" applyFont="1" applyFill="1" applyBorder="1" applyAlignment="1">
      <alignment horizontal="left" vertical="top" wrapText="1" indent="1"/>
    </xf>
    <xf numFmtId="0" fontId="53" fillId="33" borderId="6" xfId="0" applyFont="1" applyFill="1" applyBorder="1" applyAlignment="1">
      <alignment horizontal="left" vertical="top" wrapText="1" indent="1"/>
    </xf>
    <xf numFmtId="0" fontId="53" fillId="33" borderId="7" xfId="0" applyFont="1" applyFill="1" applyBorder="1" applyAlignment="1">
      <alignment horizontal="left" vertical="top" wrapText="1" indent="1"/>
    </xf>
    <xf numFmtId="0" fontId="11" fillId="33" borderId="2" xfId="0" applyFont="1" applyFill="1" applyBorder="1" applyAlignment="1">
      <alignment horizontal="left" vertical="top" wrapText="1"/>
    </xf>
    <xf numFmtId="0" fontId="11" fillId="33" borderId="4" xfId="0" applyFont="1" applyFill="1" applyBorder="1" applyAlignment="1">
      <alignment horizontal="left" vertical="top" wrapText="1"/>
    </xf>
    <xf numFmtId="0" fontId="40" fillId="33" borderId="6" xfId="0" applyFont="1" applyFill="1" applyBorder="1" applyAlignment="1">
      <alignment horizontal="center" vertical="center" wrapText="1"/>
    </xf>
    <xf numFmtId="0" fontId="40" fillId="33" borderId="7" xfId="0" applyFont="1" applyFill="1" applyBorder="1" applyAlignment="1">
      <alignment horizontal="center" vertical="center" wrapText="1"/>
    </xf>
    <xf numFmtId="164" fontId="40" fillId="33" borderId="6" xfId="1" applyNumberFormat="1" applyFont="1" applyFill="1" applyBorder="1" applyAlignment="1">
      <alignment horizontal="center" vertical="center" wrapText="1"/>
    </xf>
    <xf numFmtId="164" fontId="40" fillId="33" borderId="7" xfId="1" applyNumberFormat="1" applyFont="1" applyFill="1" applyBorder="1" applyAlignment="1">
      <alignment horizontal="center" vertical="center" wrapText="1"/>
    </xf>
    <xf numFmtId="3" fontId="40" fillId="0" borderId="6" xfId="0" applyNumberFormat="1" applyFont="1" applyFill="1" applyBorder="1" applyAlignment="1">
      <alignment horizontal="center" vertical="top" wrapText="1"/>
    </xf>
    <xf numFmtId="3" fontId="40" fillId="0" borderId="7" xfId="0" applyNumberFormat="1" applyFont="1" applyFill="1" applyBorder="1" applyAlignment="1">
      <alignment horizontal="center" vertical="top" wrapText="1"/>
    </xf>
    <xf numFmtId="0" fontId="40" fillId="33" borderId="6" xfId="0" applyFont="1" applyFill="1" applyBorder="1" applyAlignment="1">
      <alignment horizontal="center" vertical="top" wrapText="1"/>
    </xf>
    <xf numFmtId="0" fontId="40" fillId="33" borderId="7" xfId="0" applyFont="1" applyFill="1" applyBorder="1" applyAlignment="1">
      <alignment horizontal="center" vertical="top" wrapText="1"/>
    </xf>
    <xf numFmtId="164" fontId="40" fillId="0" borderId="6" xfId="1" applyNumberFormat="1" applyFont="1" applyFill="1" applyBorder="1" applyAlignment="1">
      <alignment horizontal="center" vertical="top" wrapText="1"/>
    </xf>
    <xf numFmtId="164" fontId="40" fillId="0" borderId="7" xfId="1" applyNumberFormat="1" applyFont="1" applyFill="1" applyBorder="1" applyAlignment="1">
      <alignment horizontal="center" vertical="top" wrapText="1"/>
    </xf>
    <xf numFmtId="0" fontId="13" fillId="33" borderId="3" xfId="0" applyFont="1" applyFill="1" applyBorder="1" applyAlignment="1">
      <alignment horizontal="center" vertical="top" wrapText="1"/>
    </xf>
    <xf numFmtId="0" fontId="40" fillId="33" borderId="2" xfId="0" applyFont="1" applyFill="1" applyBorder="1" applyAlignment="1">
      <alignment horizontal="center" vertical="center" wrapText="1"/>
    </xf>
    <xf numFmtId="0" fontId="40" fillId="33" borderId="4"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14" xfId="0" applyFont="1" applyFill="1" applyBorder="1" applyAlignment="1">
      <alignment horizontal="center" vertical="center" wrapText="1"/>
    </xf>
    <xf numFmtId="0" fontId="60" fillId="34" borderId="1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0" fillId="34" borderId="52"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17" xfId="0" applyFont="1" applyFill="1" applyBorder="1" applyAlignment="1">
      <alignment horizontal="center" vertical="center" wrapText="1"/>
    </xf>
    <xf numFmtId="0" fontId="60" fillId="34" borderId="19" xfId="0" applyFont="1" applyFill="1" applyBorder="1" applyAlignment="1">
      <alignment horizontal="center" vertical="center" wrapText="1"/>
    </xf>
    <xf numFmtId="0" fontId="60" fillId="34" borderId="46" xfId="0" applyFont="1" applyFill="1" applyBorder="1" applyAlignment="1">
      <alignment horizontal="center" vertical="center" wrapText="1"/>
    </xf>
    <xf numFmtId="0" fontId="60" fillId="34" borderId="53" xfId="0" applyFont="1" applyFill="1" applyBorder="1" applyAlignment="1">
      <alignment horizontal="center" vertical="center" wrapText="1"/>
    </xf>
    <xf numFmtId="0" fontId="61" fillId="34" borderId="9" xfId="0" applyFont="1" applyFill="1" applyBorder="1" applyAlignment="1">
      <alignment horizontal="center" vertical="center" wrapText="1"/>
    </xf>
    <xf numFmtId="0" fontId="63" fillId="34" borderId="11"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63" fillId="34" borderId="9" xfId="0" applyFont="1" applyFill="1" applyBorder="1" applyAlignment="1">
      <alignment horizontal="center" vertical="center" wrapText="1"/>
    </xf>
    <xf numFmtId="0" fontId="64" fillId="34" borderId="18" xfId="0" applyFont="1" applyFill="1" applyBorder="1" applyAlignment="1">
      <alignment horizontal="center" vertical="center" wrapText="1"/>
    </xf>
    <xf numFmtId="0" fontId="64" fillId="34" borderId="30" xfId="0" applyFont="1" applyFill="1" applyBorder="1" applyAlignment="1">
      <alignment horizontal="center" vertical="center" wrapText="1"/>
    </xf>
    <xf numFmtId="0" fontId="64" fillId="34" borderId="52" xfId="0" applyFont="1" applyFill="1" applyBorder="1" applyAlignment="1">
      <alignment horizontal="center" vertical="center" wrapText="1"/>
    </xf>
    <xf numFmtId="0" fontId="64" fillId="34" borderId="16" xfId="0" applyFont="1" applyFill="1" applyBorder="1" applyAlignment="1">
      <alignment horizontal="center" vertical="center" wrapText="1"/>
    </xf>
    <xf numFmtId="0" fontId="64" fillId="34" borderId="0" xfId="0" applyFont="1" applyFill="1" applyBorder="1" applyAlignment="1">
      <alignment horizontal="center" vertical="center" wrapText="1"/>
    </xf>
    <xf numFmtId="0" fontId="64" fillId="34" borderId="17" xfId="0" applyFont="1" applyFill="1" applyBorder="1" applyAlignment="1">
      <alignment horizontal="center" vertical="center" wrapText="1"/>
    </xf>
    <xf numFmtId="0" fontId="64" fillId="34" borderId="19" xfId="0" applyFont="1" applyFill="1" applyBorder="1" applyAlignment="1">
      <alignment horizontal="center" vertical="top" wrapText="1"/>
    </xf>
    <xf numFmtId="0" fontId="64" fillId="34" borderId="46" xfId="0" applyFont="1" applyFill="1" applyBorder="1" applyAlignment="1">
      <alignment horizontal="center" vertical="top" wrapText="1"/>
    </xf>
    <xf numFmtId="0" fontId="64" fillId="34" borderId="53" xfId="0" applyFont="1" applyFill="1" applyBorder="1" applyAlignment="1">
      <alignment horizontal="center" vertical="top" wrapText="1"/>
    </xf>
    <xf numFmtId="0" fontId="37" fillId="33" borderId="9" xfId="0" applyFont="1" applyFill="1" applyBorder="1" applyAlignment="1">
      <alignment horizontal="left" vertical="center" wrapText="1"/>
    </xf>
    <xf numFmtId="0" fontId="37" fillId="33" borderId="11" xfId="0" applyFont="1" applyFill="1" applyBorder="1" applyAlignment="1">
      <alignment horizontal="left" vertical="center" wrapText="1"/>
    </xf>
    <xf numFmtId="0" fontId="12" fillId="33" borderId="6" xfId="0" applyFont="1" applyFill="1" applyBorder="1" applyAlignment="1">
      <alignment horizontal="left" vertical="center" wrapText="1"/>
    </xf>
    <xf numFmtId="0" fontId="12" fillId="33" borderId="7" xfId="0" applyFont="1" applyFill="1" applyBorder="1" applyAlignment="1">
      <alignment horizontal="left" vertical="center" wrapText="1"/>
    </xf>
    <xf numFmtId="0" fontId="65" fillId="34" borderId="2" xfId="0" applyFont="1" applyFill="1" applyBorder="1" applyAlignment="1">
      <alignment horizontal="center" vertical="center" wrapText="1"/>
    </xf>
    <xf numFmtId="0" fontId="65" fillId="34" borderId="3" xfId="0" applyFont="1" applyFill="1" applyBorder="1" applyAlignment="1">
      <alignment horizontal="center" vertical="center" wrapText="1"/>
    </xf>
    <xf numFmtId="0" fontId="65" fillId="34" borderId="4" xfId="0" applyFont="1" applyFill="1" applyBorder="1" applyAlignment="1">
      <alignment horizontal="center" vertical="center" wrapText="1"/>
    </xf>
    <xf numFmtId="0" fontId="12" fillId="33" borderId="6" xfId="0" applyFont="1" applyFill="1" applyBorder="1" applyAlignment="1">
      <alignment horizontal="left" vertical="center" wrapText="1" indent="2"/>
    </xf>
    <xf numFmtId="0" fontId="12" fillId="33" borderId="7" xfId="0" applyFont="1" applyFill="1" applyBorder="1" applyAlignment="1">
      <alignment horizontal="left" vertical="center" wrapText="1" indent="2"/>
    </xf>
    <xf numFmtId="0" fontId="37" fillId="33" borderId="6" xfId="0" applyFont="1" applyFill="1" applyBorder="1" applyAlignment="1">
      <alignment horizontal="left" vertical="center" wrapText="1"/>
    </xf>
    <xf numFmtId="0" fontId="37" fillId="33" borderId="7" xfId="0" applyFont="1" applyFill="1" applyBorder="1" applyAlignment="1">
      <alignment horizontal="left" vertical="center" wrapText="1"/>
    </xf>
    <xf numFmtId="0" fontId="37" fillId="33" borderId="2" xfId="0" applyFont="1" applyFill="1" applyBorder="1" applyAlignment="1">
      <alignment horizontal="left" vertical="center" wrapText="1"/>
    </xf>
    <xf numFmtId="0" fontId="37" fillId="33" borderId="4" xfId="0" applyFont="1" applyFill="1" applyBorder="1" applyAlignment="1">
      <alignment horizontal="left" vertical="center" wrapText="1"/>
    </xf>
    <xf numFmtId="0" fontId="12" fillId="33" borderId="6" xfId="0" applyFont="1" applyFill="1" applyBorder="1" applyAlignment="1">
      <alignment horizontal="left" vertical="top" wrapText="1" indent="2"/>
    </xf>
    <xf numFmtId="0" fontId="12" fillId="33" borderId="7" xfId="0" applyFont="1" applyFill="1" applyBorder="1" applyAlignment="1">
      <alignment horizontal="left" vertical="top" wrapText="1" indent="2"/>
    </xf>
    <xf numFmtId="0" fontId="12" fillId="33" borderId="0" xfId="0" applyFont="1" applyFill="1" applyBorder="1" applyAlignment="1">
      <alignment horizontal="left" vertical="top" wrapText="1" indent="2"/>
    </xf>
    <xf numFmtId="0" fontId="47" fillId="33" borderId="6" xfId="0" applyFont="1" applyFill="1" applyBorder="1" applyAlignment="1">
      <alignment horizontal="left" vertical="top" wrapText="1"/>
    </xf>
    <xf numFmtId="0" fontId="47" fillId="33" borderId="7" xfId="0" applyFont="1" applyFill="1" applyBorder="1" applyAlignment="1">
      <alignment horizontal="left" vertical="top" wrapText="1"/>
    </xf>
    <xf numFmtId="0" fontId="65" fillId="34" borderId="6" xfId="0" applyFont="1" applyFill="1" applyBorder="1" applyAlignment="1">
      <alignment horizontal="center" vertical="top" wrapText="1"/>
    </xf>
    <xf numFmtId="0" fontId="65" fillId="34" borderId="0" xfId="0" applyFont="1" applyFill="1" applyBorder="1" applyAlignment="1">
      <alignment horizontal="center" vertical="top" wrapText="1"/>
    </xf>
    <xf numFmtId="0" fontId="65" fillId="34" borderId="7" xfId="0" applyFont="1" applyFill="1" applyBorder="1" applyAlignment="1">
      <alignment horizontal="center" vertical="top" wrapText="1"/>
    </xf>
    <xf numFmtId="0" fontId="37" fillId="33" borderId="26" xfId="0" applyFont="1" applyFill="1" applyBorder="1" applyAlignment="1">
      <alignment horizontal="left" vertical="center" wrapText="1" indent="2"/>
    </xf>
    <xf numFmtId="0" fontId="47" fillId="33" borderId="4" xfId="0" applyFont="1" applyFill="1" applyBorder="1" applyAlignment="1">
      <alignment horizontal="left" vertical="center" wrapText="1" indent="2"/>
    </xf>
    <xf numFmtId="0" fontId="12" fillId="33" borderId="2" xfId="0" applyFont="1" applyFill="1" applyBorder="1" applyAlignment="1">
      <alignment horizontal="left" vertical="center" wrapText="1"/>
    </xf>
    <xf numFmtId="0" fontId="12" fillId="33" borderId="4" xfId="0" applyFont="1" applyFill="1" applyBorder="1" applyAlignment="1">
      <alignment horizontal="left" vertical="center" wrapText="1"/>
    </xf>
    <xf numFmtId="0" fontId="37" fillId="33" borderId="6" xfId="0" applyFont="1" applyFill="1" applyBorder="1" applyAlignment="1">
      <alignment horizontal="left" vertical="top" wrapText="1"/>
    </xf>
    <xf numFmtId="0" fontId="12" fillId="33" borderId="16" xfId="0" applyFont="1" applyFill="1" applyBorder="1" applyAlignment="1">
      <alignment horizontal="left" vertical="center" wrapText="1" indent="2"/>
    </xf>
    <xf numFmtId="0" fontId="47" fillId="33" borderId="0" xfId="0" applyFont="1" applyFill="1" applyBorder="1" applyAlignment="1">
      <alignment horizontal="left" vertical="center" wrapText="1" indent="2"/>
    </xf>
    <xf numFmtId="0" fontId="47" fillId="33" borderId="7" xfId="0" applyFont="1" applyFill="1" applyBorder="1" applyAlignment="1">
      <alignment horizontal="left" vertical="center" wrapText="1" indent="2"/>
    </xf>
    <xf numFmtId="0" fontId="47" fillId="33" borderId="7" xfId="0" applyFont="1" applyFill="1" applyBorder="1" applyAlignment="1">
      <alignment horizontal="left" vertical="center" wrapText="1"/>
    </xf>
    <xf numFmtId="0" fontId="65" fillId="34" borderId="9" xfId="0" applyFont="1" applyFill="1" applyBorder="1" applyAlignment="1">
      <alignment horizontal="center" vertical="top" wrapText="1"/>
    </xf>
    <xf numFmtId="0" fontId="65" fillId="34" borderId="10" xfId="0" applyFont="1" applyFill="1" applyBorder="1" applyAlignment="1">
      <alignment horizontal="center" vertical="top" wrapText="1"/>
    </xf>
    <xf numFmtId="0" fontId="37" fillId="33" borderId="28" xfId="0" applyFont="1" applyFill="1" applyBorder="1" applyAlignment="1">
      <alignment horizontal="left" vertical="top" wrapText="1"/>
    </xf>
    <xf numFmtId="0" fontId="37" fillId="33" borderId="11" xfId="0" applyFont="1" applyFill="1" applyBorder="1" applyAlignment="1">
      <alignment horizontal="left" vertical="top" wrapText="1"/>
    </xf>
    <xf numFmtId="0" fontId="37" fillId="33" borderId="9" xfId="0" applyFont="1" applyFill="1" applyBorder="1" applyAlignment="1">
      <alignment horizontal="left" vertical="top" wrapText="1"/>
    </xf>
    <xf numFmtId="0" fontId="60" fillId="34" borderId="48" xfId="0" applyFont="1" applyFill="1" applyBorder="1" applyAlignment="1">
      <alignment horizontal="left" vertical="center" wrapText="1"/>
    </xf>
    <xf numFmtId="0" fontId="60" fillId="34" borderId="13" xfId="0" applyFont="1" applyFill="1" applyBorder="1" applyAlignment="1">
      <alignment horizontal="left" vertical="center" wrapText="1"/>
    </xf>
    <xf numFmtId="0" fontId="60" fillId="34" borderId="12" xfId="0" applyFont="1" applyFill="1" applyBorder="1" applyAlignment="1">
      <alignment horizontal="left" vertical="center" wrapText="1"/>
    </xf>
    <xf numFmtId="0" fontId="60" fillId="34" borderId="36" xfId="0" applyFont="1" applyFill="1" applyBorder="1" applyAlignment="1">
      <alignment horizontal="left" vertical="center" wrapText="1"/>
    </xf>
    <xf numFmtId="0" fontId="37" fillId="33" borderId="7" xfId="0" applyFont="1" applyFill="1" applyBorder="1" applyAlignment="1">
      <alignment horizontal="left" vertical="top" wrapText="1"/>
    </xf>
    <xf numFmtId="0" fontId="60" fillId="34" borderId="2" xfId="0" applyFont="1" applyFill="1" applyBorder="1" applyAlignment="1">
      <alignment horizontal="center" vertical="top" wrapText="1"/>
    </xf>
    <xf numFmtId="0" fontId="60" fillId="34" borderId="3" xfId="0" applyFont="1" applyFill="1" applyBorder="1" applyAlignment="1">
      <alignment horizontal="center" vertical="top" wrapText="1"/>
    </xf>
    <xf numFmtId="0" fontId="60" fillId="34" borderId="4" xfId="0" applyFont="1" applyFill="1" applyBorder="1" applyAlignment="1">
      <alignment horizontal="center" vertical="top" wrapText="1"/>
    </xf>
    <xf numFmtId="0" fontId="60" fillId="34" borderId="6" xfId="0" applyFont="1" applyFill="1" applyBorder="1" applyAlignment="1">
      <alignment horizontal="center" vertical="top" wrapText="1"/>
    </xf>
    <xf numFmtId="0" fontId="60" fillId="34" borderId="0" xfId="0" applyFont="1" applyFill="1" applyBorder="1" applyAlignment="1">
      <alignment horizontal="center" vertical="top" wrapText="1"/>
    </xf>
    <xf numFmtId="0" fontId="60"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1" fillId="34" borderId="2" xfId="0" applyFont="1" applyFill="1" applyBorder="1" applyAlignment="1">
      <alignment horizontal="center" vertical="top" wrapText="1"/>
    </xf>
    <xf numFmtId="0" fontId="61" fillId="34" borderId="13" xfId="0" applyFont="1" applyFill="1" applyBorder="1" applyAlignment="1">
      <alignment horizontal="center" vertical="top" wrapText="1"/>
    </xf>
    <xf numFmtId="0" fontId="61" fillId="34" borderId="20" xfId="0" applyFont="1" applyFill="1" applyBorder="1" applyAlignment="1">
      <alignment horizontal="center" vertical="center" wrapText="1"/>
    </xf>
    <xf numFmtId="0" fontId="61" fillId="34" borderId="22" xfId="0" applyFont="1" applyFill="1" applyBorder="1" applyAlignment="1">
      <alignment horizontal="center" vertical="center" wrapText="1"/>
    </xf>
    <xf numFmtId="0" fontId="60" fillId="34" borderId="19" xfId="0" applyFont="1" applyFill="1" applyBorder="1" applyAlignment="1">
      <alignment horizontal="center" vertical="top" wrapText="1"/>
    </xf>
    <xf numFmtId="0" fontId="60" fillId="34" borderId="46" xfId="0" applyFont="1" applyFill="1" applyBorder="1" applyAlignment="1">
      <alignment horizontal="center" vertical="top" wrapText="1"/>
    </xf>
    <xf numFmtId="0" fontId="60" fillId="34" borderId="50" xfId="0" applyFont="1" applyFill="1" applyBorder="1" applyAlignment="1">
      <alignment horizontal="center"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49" xfId="0" applyFont="1" applyFill="1" applyBorder="1" applyAlignment="1">
      <alignment horizontal="center" vertical="center" wrapText="1"/>
    </xf>
    <xf numFmtId="0" fontId="61" fillId="34" borderId="25" xfId="0" applyFont="1" applyFill="1" applyBorder="1" applyAlignment="1">
      <alignment horizontal="center" vertical="center" wrapText="1"/>
    </xf>
    <xf numFmtId="0" fontId="61" fillId="34" borderId="20" xfId="0" applyFont="1" applyFill="1" applyBorder="1" applyAlignment="1">
      <alignment horizontal="center" wrapText="1"/>
    </xf>
    <xf numFmtId="0" fontId="61" fillId="34" borderId="25" xfId="0" applyFont="1" applyFill="1" applyBorder="1" applyAlignment="1">
      <alignment horizontal="center" wrapText="1"/>
    </xf>
    <xf numFmtId="0" fontId="61" fillId="34" borderId="3" xfId="0" applyFont="1" applyFill="1" applyBorder="1" applyAlignment="1">
      <alignment horizontal="center" vertical="center" wrapText="1"/>
    </xf>
    <xf numFmtId="0" fontId="65" fillId="34" borderId="18" xfId="0" applyFont="1" applyFill="1" applyBorder="1" applyAlignment="1">
      <alignment horizontal="center" vertical="top" wrapText="1"/>
    </xf>
    <xf numFmtId="0" fontId="65" fillId="34" borderId="30" xfId="0" applyFont="1" applyFill="1" applyBorder="1" applyAlignment="1">
      <alignment horizontal="center" vertical="top" wrapText="1"/>
    </xf>
    <xf numFmtId="0" fontId="65" fillId="34" borderId="52" xfId="0" applyFont="1" applyFill="1" applyBorder="1" applyAlignment="1">
      <alignment horizontal="center" vertical="top" wrapText="1"/>
    </xf>
    <xf numFmtId="0" fontId="60" fillId="34" borderId="16" xfId="0" applyFont="1" applyFill="1" applyBorder="1" applyAlignment="1">
      <alignment horizontal="left" vertical="top" wrapText="1" indent="14"/>
    </xf>
    <xf numFmtId="0" fontId="60" fillId="34" borderId="0" xfId="0" applyFont="1" applyFill="1" applyBorder="1" applyAlignment="1">
      <alignment horizontal="left" vertical="top" wrapText="1" indent="14"/>
    </xf>
    <xf numFmtId="0" fontId="60" fillId="34" borderId="17" xfId="0" applyFont="1" applyFill="1" applyBorder="1" applyAlignment="1">
      <alignment horizontal="left" vertical="top" wrapText="1" indent="14"/>
    </xf>
    <xf numFmtId="0" fontId="60" fillId="34" borderId="16" xfId="0" applyFont="1" applyFill="1" applyBorder="1" applyAlignment="1">
      <alignment horizontal="center" vertical="top" wrapText="1"/>
    </xf>
    <xf numFmtId="0" fontId="60" fillId="34" borderId="17" xfId="0" applyFont="1" applyFill="1" applyBorder="1" applyAlignment="1">
      <alignment horizontal="center" vertical="top" wrapText="1"/>
    </xf>
    <xf numFmtId="0" fontId="61" fillId="34" borderId="28" xfId="0" applyFont="1" applyFill="1" applyBorder="1" applyAlignment="1">
      <alignment horizontal="center" vertical="center" wrapText="1"/>
    </xf>
    <xf numFmtId="0" fontId="61" fillId="34" borderId="20" xfId="0" applyFont="1" applyFill="1" applyBorder="1" applyAlignment="1">
      <alignment horizontal="left" vertical="center" wrapText="1"/>
    </xf>
    <xf numFmtId="0" fontId="61" fillId="34" borderId="22" xfId="0" applyFont="1" applyFill="1" applyBorder="1" applyAlignment="1">
      <alignment horizontal="left"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1" fillId="34" borderId="10" xfId="0" applyFont="1" applyFill="1" applyBorder="1" applyAlignment="1">
      <alignment horizontal="center" vertical="center" wrapText="1"/>
    </xf>
    <xf numFmtId="0" fontId="60" fillId="34" borderId="1" xfId="104" applyFont="1" applyFill="1" applyBorder="1" applyAlignment="1">
      <alignment horizontal="center" vertical="center" wrapText="1"/>
    </xf>
    <xf numFmtId="0" fontId="60" fillId="34" borderId="51" xfId="104" applyFont="1" applyFill="1" applyBorder="1" applyAlignment="1">
      <alignment horizontal="center" vertical="center" wrapText="1"/>
    </xf>
    <xf numFmtId="0" fontId="60" fillId="34" borderId="12" xfId="104" applyFont="1" applyFill="1" applyBorder="1" applyAlignment="1">
      <alignment horizontal="center" vertical="top" wrapText="1"/>
    </xf>
    <xf numFmtId="0" fontId="60" fillId="34" borderId="13" xfId="104" applyFont="1" applyFill="1" applyBorder="1" applyAlignment="1">
      <alignment horizontal="center" vertical="top" wrapText="1"/>
    </xf>
    <xf numFmtId="0" fontId="60" fillId="34" borderId="2" xfId="104" applyFont="1" applyFill="1" applyBorder="1" applyAlignment="1">
      <alignment horizontal="center" vertical="center" wrapText="1"/>
    </xf>
    <xf numFmtId="0" fontId="60" fillId="34" borderId="3" xfId="104" applyFont="1" applyFill="1" applyBorder="1" applyAlignment="1">
      <alignment horizontal="center" vertical="center" wrapText="1"/>
    </xf>
    <xf numFmtId="0" fontId="60" fillId="34" borderId="4" xfId="104" applyFont="1" applyFill="1" applyBorder="1" applyAlignment="1">
      <alignment horizontal="center" vertical="center" wrapText="1"/>
    </xf>
    <xf numFmtId="0" fontId="60" fillId="34" borderId="6" xfId="104" applyFont="1" applyFill="1" applyBorder="1" applyAlignment="1">
      <alignment horizontal="center" vertical="top" wrapText="1"/>
    </xf>
    <xf numFmtId="0" fontId="60" fillId="34" borderId="0" xfId="104" applyFont="1" applyFill="1" applyBorder="1" applyAlignment="1">
      <alignment horizontal="center" vertical="top" wrapText="1"/>
    </xf>
    <xf numFmtId="0" fontId="60" fillId="34" borderId="7" xfId="104" applyFont="1" applyFill="1" applyBorder="1" applyAlignment="1">
      <alignment horizontal="center" vertical="top" wrapText="1"/>
    </xf>
    <xf numFmtId="0" fontId="60" fillId="34" borderId="9" xfId="104" applyFont="1" applyFill="1" applyBorder="1" applyAlignment="1">
      <alignment horizontal="center" vertical="top" wrapText="1"/>
    </xf>
    <xf numFmtId="0" fontId="60" fillId="34" borderId="10" xfId="104" applyFont="1" applyFill="1" applyBorder="1" applyAlignment="1">
      <alignment horizontal="center" vertical="top" wrapText="1"/>
    </xf>
    <xf numFmtId="0" fontId="60" fillId="34" borderId="11" xfId="104" applyFont="1" applyFill="1" applyBorder="1" applyAlignment="1">
      <alignment horizontal="center" vertical="top" wrapText="1"/>
    </xf>
  </cellXfs>
  <cellStyles count="2163">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2155032</xdr:colOff>
      <xdr:row>78</xdr:row>
      <xdr:rowOff>107154</xdr:rowOff>
    </xdr:to>
    <xdr:sp macro="" textlink="">
      <xdr:nvSpPr>
        <xdr:cNvPr id="2" name="Cuadro de texto 2"/>
        <xdr:cNvSpPr txBox="1">
          <a:spLocks noChangeArrowheads="1"/>
        </xdr:cNvSpPr>
      </xdr:nvSpPr>
      <xdr:spPr bwMode="auto">
        <a:xfrm>
          <a:off x="4262436" y="13561217"/>
          <a:ext cx="200025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315641" y="13570740"/>
          <a:ext cx="209550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zoomScale="140" zoomScaleNormal="140" workbookViewId="0">
      <selection activeCell="H5" sqref="H5"/>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0" t="s">
        <v>130</v>
      </c>
      <c r="C1" s="261"/>
      <c r="D1" s="261"/>
      <c r="E1" s="261"/>
      <c r="F1" s="261"/>
      <c r="G1" s="261"/>
      <c r="H1" s="262"/>
    </row>
    <row r="2" spans="2:10" x14ac:dyDescent="0.2">
      <c r="B2" s="263" t="s">
        <v>167</v>
      </c>
      <c r="C2" s="264"/>
      <c r="D2" s="264"/>
      <c r="E2" s="264"/>
      <c r="F2" s="264"/>
      <c r="G2" s="264"/>
      <c r="H2" s="265"/>
    </row>
    <row r="3" spans="2:10" x14ac:dyDescent="0.2">
      <c r="B3" s="263" t="s">
        <v>447</v>
      </c>
      <c r="C3" s="264"/>
      <c r="D3" s="264"/>
      <c r="E3" s="264"/>
      <c r="F3" s="264"/>
      <c r="G3" s="264"/>
      <c r="H3" s="265"/>
    </row>
    <row r="4" spans="2:10" x14ac:dyDescent="0.2">
      <c r="B4" s="263" t="s">
        <v>375</v>
      </c>
      <c r="C4" s="264"/>
      <c r="D4" s="264"/>
      <c r="E4" s="264"/>
      <c r="F4" s="264"/>
      <c r="G4" s="264"/>
      <c r="H4" s="265"/>
    </row>
    <row r="5" spans="2:10" ht="24.75" x14ac:dyDescent="0.2">
      <c r="B5" s="153" t="s">
        <v>50</v>
      </c>
      <c r="C5" s="154" t="s">
        <v>444</v>
      </c>
      <c r="D5" s="154" t="s">
        <v>445</v>
      </c>
      <c r="E5" s="155"/>
      <c r="F5" s="156" t="s">
        <v>50</v>
      </c>
      <c r="G5" s="154" t="s">
        <v>444</v>
      </c>
      <c r="H5" s="154" t="s">
        <v>445</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355521625</v>
      </c>
      <c r="D8" s="19">
        <f>D9+D10+D11+D12+D13+D14+D15</f>
        <v>258037704</v>
      </c>
      <c r="E8" s="16"/>
      <c r="F8" s="15" t="s">
        <v>139</v>
      </c>
      <c r="G8" s="19">
        <f>G9+G10+G11+G12+G13+G14+G15+G16+G17</f>
        <v>204743470</v>
      </c>
      <c r="H8" s="19">
        <f>H9+H10+H11+H12+H13+H14+H15+H16+H17</f>
        <v>209676081</v>
      </c>
    </row>
    <row r="9" spans="2:10" ht="12" customHeight="1" x14ac:dyDescent="0.2">
      <c r="B9" s="25" t="s">
        <v>182</v>
      </c>
      <c r="C9" s="21">
        <v>0</v>
      </c>
      <c r="D9" s="21">
        <v>0</v>
      </c>
      <c r="E9" s="16"/>
      <c r="F9" s="25" t="s">
        <v>183</v>
      </c>
      <c r="G9" s="22">
        <v>68691517</v>
      </c>
      <c r="H9" s="22">
        <v>72783384</v>
      </c>
    </row>
    <row r="10" spans="2:10" ht="12" customHeight="1" x14ac:dyDescent="0.2">
      <c r="B10" s="25" t="s">
        <v>184</v>
      </c>
      <c r="C10" s="21">
        <v>44227385</v>
      </c>
      <c r="D10" s="21">
        <v>23984746</v>
      </c>
      <c r="E10" s="16"/>
      <c r="F10" s="25" t="s">
        <v>185</v>
      </c>
      <c r="G10" s="22">
        <v>0</v>
      </c>
      <c r="H10" s="22">
        <v>84449</v>
      </c>
    </row>
    <row r="11" spans="2:10" ht="16.5" x14ac:dyDescent="0.2">
      <c r="B11" s="25" t="s">
        <v>186</v>
      </c>
      <c r="C11" s="21">
        <v>0</v>
      </c>
      <c r="D11" s="21">
        <v>0</v>
      </c>
      <c r="E11" s="16"/>
      <c r="F11" s="25" t="s">
        <v>187</v>
      </c>
      <c r="G11" s="22">
        <v>0</v>
      </c>
      <c r="H11" s="22">
        <v>0</v>
      </c>
    </row>
    <row r="12" spans="2:10" ht="16.5" x14ac:dyDescent="0.2">
      <c r="B12" s="25" t="s">
        <v>188</v>
      </c>
      <c r="C12" s="21">
        <v>311294240</v>
      </c>
      <c r="D12" s="21">
        <v>234052958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136051953</v>
      </c>
      <c r="H15" s="22">
        <v>136808248</v>
      </c>
    </row>
    <row r="16" spans="2:10" ht="17.25" customHeight="1" x14ac:dyDescent="0.2">
      <c r="B16" s="15" t="s">
        <v>133</v>
      </c>
      <c r="C16" s="23">
        <f>C17+C18+C19+C20+C21+C22+C23</f>
        <v>75565032</v>
      </c>
      <c r="D16" s="19">
        <f>D17+D18+D19+D20+D21+D22+D23</f>
        <v>76364399</v>
      </c>
      <c r="E16" s="16"/>
      <c r="F16" s="25" t="s">
        <v>196</v>
      </c>
      <c r="G16" s="22">
        <v>0</v>
      </c>
      <c r="H16" s="22">
        <v>0</v>
      </c>
    </row>
    <row r="17" spans="2:8" ht="12" customHeight="1" x14ac:dyDescent="0.15">
      <c r="B17" s="25" t="s">
        <v>197</v>
      </c>
      <c r="C17" s="194">
        <v>0</v>
      </c>
      <c r="D17" s="194">
        <v>0</v>
      </c>
      <c r="E17" s="16"/>
      <c r="F17" s="25" t="s">
        <v>198</v>
      </c>
      <c r="G17" s="22">
        <v>0</v>
      </c>
      <c r="H17" s="22">
        <v>0</v>
      </c>
    </row>
    <row r="18" spans="2:8" ht="12" customHeight="1" x14ac:dyDescent="0.15">
      <c r="B18" s="25" t="s">
        <v>199</v>
      </c>
      <c r="C18" s="194">
        <v>580256</v>
      </c>
      <c r="D18" s="194">
        <v>5752010</v>
      </c>
      <c r="E18" s="16"/>
      <c r="F18" s="15" t="s">
        <v>140</v>
      </c>
      <c r="G18" s="19">
        <f>G19+G20+G21</f>
        <v>9071918</v>
      </c>
      <c r="H18" s="19">
        <f>H19+H20+H21</f>
        <v>14581457</v>
      </c>
    </row>
    <row r="19" spans="2:8" ht="12" customHeight="1" x14ac:dyDescent="0.15">
      <c r="B19" s="25" t="s">
        <v>200</v>
      </c>
      <c r="C19" s="194">
        <v>8381970</v>
      </c>
      <c r="D19" s="194">
        <v>7043488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9071918</v>
      </c>
      <c r="H21" s="22">
        <v>14581457</v>
      </c>
    </row>
    <row r="22" spans="2:8" ht="15.75" customHeight="1" x14ac:dyDescent="0.2">
      <c r="B22" s="25" t="s">
        <v>206</v>
      </c>
      <c r="C22" s="21">
        <v>66580903</v>
      </c>
      <c r="D22" s="21">
        <v>63575087</v>
      </c>
      <c r="E22" s="16"/>
      <c r="F22" s="15" t="s">
        <v>146</v>
      </c>
      <c r="G22" s="19">
        <f>G23+G24</f>
        <v>0</v>
      </c>
      <c r="H22" s="19">
        <f>H23+H24</f>
        <v>0</v>
      </c>
    </row>
    <row r="23" spans="2:8" ht="16.5" x14ac:dyDescent="0.2">
      <c r="B23" s="25" t="s">
        <v>207</v>
      </c>
      <c r="C23" s="21">
        <v>21903</v>
      </c>
      <c r="D23" s="21">
        <v>-6186</v>
      </c>
      <c r="E23" s="16"/>
      <c r="F23" s="25" t="s">
        <v>208</v>
      </c>
      <c r="G23" s="22">
        <v>0</v>
      </c>
      <c r="H23" s="22">
        <v>0</v>
      </c>
    </row>
    <row r="24" spans="2:8" ht="16.5" x14ac:dyDescent="0.2">
      <c r="B24" s="15" t="s">
        <v>134</v>
      </c>
      <c r="C24" s="23">
        <f>C25+C26+C27+C28+C29</f>
        <v>3066676</v>
      </c>
      <c r="D24" s="19">
        <f>D25+D26+D27+D28+D29</f>
        <v>3045958</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2437593</v>
      </c>
      <c r="E26" s="16"/>
      <c r="F26" s="15" t="s">
        <v>144</v>
      </c>
      <c r="G26" s="19">
        <f>G27+G28+G29</f>
        <v>0</v>
      </c>
      <c r="H26" s="19">
        <f>H27+H28+H29</f>
        <v>0</v>
      </c>
    </row>
    <row r="27" spans="2:8" ht="16.5" x14ac:dyDescent="0.2">
      <c r="B27" s="20" t="s">
        <v>212</v>
      </c>
      <c r="C27" s="21">
        <v>829798</v>
      </c>
      <c r="D27" s="21">
        <v>809080</v>
      </c>
      <c r="E27" s="16"/>
      <c r="F27" s="25" t="s">
        <v>213</v>
      </c>
      <c r="G27" s="22">
        <v>0</v>
      </c>
      <c r="H27" s="22">
        <v>0</v>
      </c>
    </row>
    <row r="28" spans="2:8" ht="16.5" x14ac:dyDescent="0.2">
      <c r="B28" s="20" t="s">
        <v>214</v>
      </c>
      <c r="C28" s="21">
        <v>-200715</v>
      </c>
      <c r="D28" s="21">
        <v>-200715</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-12792</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-12792</v>
      </c>
      <c r="H44" s="22">
        <v>1</v>
      </c>
    </row>
    <row r="45" spans="2:8" ht="18.75" customHeight="1" x14ac:dyDescent="0.2">
      <c r="B45" s="26" t="s">
        <v>241</v>
      </c>
      <c r="C45" s="27">
        <f>C8+C16+C24+C30+C37+C40</f>
        <v>434153333</v>
      </c>
      <c r="D45" s="27">
        <f>D8+D16+D24+D30+D37+D40</f>
        <v>337448061</v>
      </c>
      <c r="E45" s="28"/>
      <c r="F45" s="26" t="s">
        <v>242</v>
      </c>
      <c r="G45" s="27">
        <f>G8+G18+G22+G26+G30+G37+G41</f>
        <v>213802596</v>
      </c>
      <c r="H45" s="27">
        <f>H8+H18+H22+H26+H30+H37+H41</f>
        <v>224257539</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10606834+44622716+1924941+498336297</f>
        <v>555490788</v>
      </c>
      <c r="D51" s="39">
        <v>555490788</v>
      </c>
      <c r="E51" s="16"/>
      <c r="F51" s="42" t="s">
        <v>249</v>
      </c>
      <c r="G51" s="41">
        <v>0</v>
      </c>
      <c r="H51" s="41">
        <v>0</v>
      </c>
    </row>
    <row r="52" spans="2:8" ht="12" customHeight="1" x14ac:dyDescent="0.2">
      <c r="B52" s="132" t="s">
        <v>250</v>
      </c>
      <c r="C52" s="39">
        <v>362206616</v>
      </c>
      <c r="D52" s="39">
        <v>359905038</v>
      </c>
      <c r="E52" s="16"/>
      <c r="F52" s="42" t="s">
        <v>251</v>
      </c>
      <c r="G52" s="41">
        <v>0</v>
      </c>
      <c r="H52" s="41">
        <v>0</v>
      </c>
    </row>
    <row r="53" spans="2:8" ht="16.5" customHeight="1" x14ac:dyDescent="0.2">
      <c r="B53" s="132" t="s">
        <v>252</v>
      </c>
      <c r="C53" s="39">
        <v>32730937.289999999</v>
      </c>
      <c r="D53" s="39">
        <v>32730937</v>
      </c>
      <c r="E53" s="16"/>
      <c r="F53" s="42" t="s">
        <v>253</v>
      </c>
      <c r="G53" s="41">
        <v>0</v>
      </c>
      <c r="H53" s="41">
        <v>0</v>
      </c>
    </row>
    <row r="54" spans="2:8" ht="16.5" x14ac:dyDescent="0.2">
      <c r="B54" s="42" t="s">
        <v>254</v>
      </c>
      <c r="C54" s="39">
        <v>-313395848</v>
      </c>
      <c r="D54" s="39">
        <v>-313395848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213802596</v>
      </c>
      <c r="H57" s="44">
        <f>H45+H56</f>
        <v>224257539</v>
      </c>
    </row>
    <row r="58" spans="2:8" ht="17.25" customHeight="1" x14ac:dyDescent="0.2">
      <c r="B58" s="15" t="s">
        <v>261</v>
      </c>
      <c r="C58" s="44">
        <f>C49+C50+C51+C52+C53+C54+C55+C56+C57</f>
        <v>637032493.28999996</v>
      </c>
      <c r="D58" s="44">
        <f>D49+D50+D51+D52+D53+D54+D55+D56+D57</f>
        <v>634730915</v>
      </c>
      <c r="E58" s="16"/>
      <c r="F58" s="45" t="s">
        <v>262</v>
      </c>
      <c r="G58" s="44"/>
      <c r="H58" s="41"/>
    </row>
    <row r="59" spans="2:8" ht="16.5" x14ac:dyDescent="0.2">
      <c r="B59" s="15" t="s">
        <v>263</v>
      </c>
      <c r="C59" s="44">
        <f>C45+C58</f>
        <v>1071185826.29</v>
      </c>
      <c r="D59" s="44">
        <f>D45+D58</f>
        <v>972178976</v>
      </c>
      <c r="E59" s="16"/>
      <c r="F59" s="45" t="s">
        <v>264</v>
      </c>
      <c r="G59" s="44">
        <f>G60+G61+G62</f>
        <v>423573501.06</v>
      </c>
      <c r="H59" s="44">
        <f>H60+H61+H62</f>
        <v>423303832</v>
      </c>
    </row>
    <row r="60" spans="2:8" ht="12" customHeight="1" x14ac:dyDescent="0.2">
      <c r="B60" s="46"/>
      <c r="C60" s="38"/>
      <c r="D60" s="40"/>
      <c r="E60" s="16"/>
      <c r="F60" s="42" t="s">
        <v>265</v>
      </c>
      <c r="G60" s="41">
        <v>423573501.06</v>
      </c>
      <c r="H60" s="41">
        <v>423303832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433809729</v>
      </c>
      <c r="H63" s="44">
        <f>H64+H65+H66+H67+H68</f>
        <v>324617605</v>
      </c>
    </row>
    <row r="64" spans="2:8" ht="12" customHeight="1" x14ac:dyDescent="0.2">
      <c r="B64" s="46"/>
      <c r="C64" s="38"/>
      <c r="D64" s="40"/>
      <c r="E64" s="16"/>
      <c r="F64" s="42" t="s">
        <v>269</v>
      </c>
      <c r="G64" s="139">
        <v>110626895</v>
      </c>
      <c r="H64" s="139">
        <v>38118088</v>
      </c>
    </row>
    <row r="65" spans="2:8" ht="12" customHeight="1" x14ac:dyDescent="0.2">
      <c r="B65" s="46"/>
      <c r="C65" s="38"/>
      <c r="D65" s="40"/>
      <c r="E65" s="16"/>
      <c r="F65" s="42" t="s">
        <v>270</v>
      </c>
      <c r="G65" s="139">
        <v>272295639</v>
      </c>
      <c r="H65" s="41">
        <v>235612322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f>660769
+50226426</f>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857383230.05999994</v>
      </c>
      <c r="H72" s="44">
        <f>H59+H63+H69</f>
        <v>747921437</v>
      </c>
    </row>
    <row r="73" spans="2:8" ht="16.5" x14ac:dyDescent="0.2">
      <c r="B73" s="47"/>
      <c r="C73" s="48"/>
      <c r="D73" s="49"/>
      <c r="E73" s="28"/>
      <c r="F73" s="26" t="s">
        <v>278</v>
      </c>
      <c r="G73" s="50">
        <f>G57+G72</f>
        <v>1071185826.0599999</v>
      </c>
      <c r="H73" s="50">
        <f>H57+H72</f>
        <v>972178976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R9" sqref="R9"/>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96" t="s">
        <v>130</v>
      </c>
      <c r="B1" s="297"/>
      <c r="C1" s="297"/>
      <c r="D1" s="297"/>
      <c r="E1" s="297"/>
      <c r="F1" s="297"/>
      <c r="G1" s="297"/>
      <c r="H1" s="297"/>
      <c r="I1" s="297"/>
      <c r="J1" s="297"/>
      <c r="K1" s="297"/>
      <c r="L1" s="297"/>
      <c r="M1" s="297"/>
      <c r="N1" s="297"/>
      <c r="O1" s="298"/>
    </row>
    <row r="2" spans="1:17" ht="13.9" customHeight="1" x14ac:dyDescent="0.2">
      <c r="A2" s="299" t="s">
        <v>165</v>
      </c>
      <c r="B2" s="264"/>
      <c r="C2" s="264"/>
      <c r="D2" s="264"/>
      <c r="E2" s="264"/>
      <c r="F2" s="264"/>
      <c r="G2" s="264"/>
      <c r="H2" s="264"/>
      <c r="I2" s="264"/>
      <c r="J2" s="264"/>
      <c r="K2" s="264"/>
      <c r="L2" s="264"/>
      <c r="M2" s="264"/>
      <c r="N2" s="264"/>
      <c r="O2" s="300"/>
    </row>
    <row r="3" spans="1:17" ht="13.9" customHeight="1" x14ac:dyDescent="0.2">
      <c r="A3" s="299" t="s">
        <v>448</v>
      </c>
      <c r="B3" s="264"/>
      <c r="C3" s="264"/>
      <c r="D3" s="264"/>
      <c r="E3" s="264"/>
      <c r="F3" s="264"/>
      <c r="G3" s="264"/>
      <c r="H3" s="264"/>
      <c r="I3" s="264"/>
      <c r="J3" s="264"/>
      <c r="K3" s="264"/>
      <c r="L3" s="264"/>
      <c r="M3" s="264"/>
      <c r="N3" s="264"/>
      <c r="O3" s="300"/>
    </row>
    <row r="4" spans="1:17" ht="13.9" customHeight="1" x14ac:dyDescent="0.2">
      <c r="A4" s="301" t="s">
        <v>166</v>
      </c>
      <c r="B4" s="302"/>
      <c r="C4" s="302"/>
      <c r="D4" s="302"/>
      <c r="E4" s="302"/>
      <c r="F4" s="302"/>
      <c r="G4" s="302"/>
      <c r="H4" s="302"/>
      <c r="I4" s="302"/>
      <c r="J4" s="302"/>
      <c r="K4" s="302"/>
      <c r="L4" s="302"/>
      <c r="M4" s="302"/>
      <c r="N4" s="302"/>
      <c r="O4" s="303"/>
    </row>
    <row r="5" spans="1:17" ht="42.75" customHeight="1" x14ac:dyDescent="0.2">
      <c r="A5" s="157" t="s">
        <v>279</v>
      </c>
      <c r="B5" s="304" t="s">
        <v>446</v>
      </c>
      <c r="C5" s="305"/>
      <c r="D5" s="304" t="s">
        <v>280</v>
      </c>
      <c r="E5" s="306"/>
      <c r="F5" s="304" t="s">
        <v>281</v>
      </c>
      <c r="G5" s="306"/>
      <c r="H5" s="304" t="s">
        <v>282</v>
      </c>
      <c r="I5" s="306"/>
      <c r="J5" s="307" t="s">
        <v>359</v>
      </c>
      <c r="K5" s="305"/>
      <c r="L5" s="304" t="s">
        <v>283</v>
      </c>
      <c r="M5" s="306"/>
      <c r="N5" s="304" t="s">
        <v>284</v>
      </c>
      <c r="O5" s="306"/>
    </row>
    <row r="6" spans="1:17" x14ac:dyDescent="0.2">
      <c r="A6" s="53" t="s">
        <v>285</v>
      </c>
      <c r="B6" s="292">
        <f>B7+B11</f>
        <v>0</v>
      </c>
      <c r="C6" s="293"/>
      <c r="D6" s="292">
        <f t="shared" ref="D6" si="0">D7+D11</f>
        <v>0</v>
      </c>
      <c r="E6" s="293"/>
      <c r="F6" s="292">
        <f t="shared" ref="F6" si="1">F7+F11</f>
        <v>0</v>
      </c>
      <c r="G6" s="293"/>
      <c r="H6" s="292">
        <f t="shared" ref="H6" si="2">H7+H11</f>
        <v>0</v>
      </c>
      <c r="I6" s="293"/>
      <c r="J6" s="292">
        <f t="shared" ref="J6" si="3">J7+J11</f>
        <v>0</v>
      </c>
      <c r="K6" s="293"/>
      <c r="L6" s="292">
        <f t="shared" ref="L6" si="4">L7+L11</f>
        <v>0</v>
      </c>
      <c r="M6" s="293"/>
      <c r="N6" s="292">
        <f t="shared" ref="N6" si="5">N7+N11</f>
        <v>0</v>
      </c>
      <c r="O6" s="293"/>
    </row>
    <row r="7" spans="1:17" ht="13.15" customHeight="1" x14ac:dyDescent="0.2">
      <c r="A7" s="54" t="s">
        <v>286</v>
      </c>
      <c r="B7" s="287">
        <f>B8+B9+B10</f>
        <v>0</v>
      </c>
      <c r="C7" s="288"/>
      <c r="D7" s="287">
        <f t="shared" ref="D7" si="6">D8+D9+D10</f>
        <v>0</v>
      </c>
      <c r="E7" s="288"/>
      <c r="F7" s="287">
        <f t="shared" ref="F7" si="7">F8+F9+F10</f>
        <v>0</v>
      </c>
      <c r="G7" s="288"/>
      <c r="H7" s="287">
        <f t="shared" ref="H7" si="8">H8+H9+H10</f>
        <v>0</v>
      </c>
      <c r="I7" s="288"/>
      <c r="J7" s="287">
        <f t="shared" ref="J7" si="9">J8+J9+J10</f>
        <v>0</v>
      </c>
      <c r="K7" s="288"/>
      <c r="L7" s="287">
        <f t="shared" ref="L7" si="10">L8+L9+L10</f>
        <v>0</v>
      </c>
      <c r="M7" s="288"/>
      <c r="N7" s="287">
        <f t="shared" ref="N7" si="11">N8+N9+N10</f>
        <v>0</v>
      </c>
      <c r="O7" s="288"/>
    </row>
    <row r="8" spans="1:17" ht="13.15" customHeight="1" x14ac:dyDescent="0.2">
      <c r="A8" s="55" t="s">
        <v>287</v>
      </c>
      <c r="B8" s="266">
        <v>0</v>
      </c>
      <c r="C8" s="267"/>
      <c r="D8" s="266">
        <v>0</v>
      </c>
      <c r="E8" s="267"/>
      <c r="F8" s="266">
        <v>0</v>
      </c>
      <c r="G8" s="267"/>
      <c r="H8" s="266">
        <v>0</v>
      </c>
      <c r="I8" s="267"/>
      <c r="J8" s="266">
        <v>0</v>
      </c>
      <c r="K8" s="267"/>
      <c r="L8" s="266">
        <v>0</v>
      </c>
      <c r="M8" s="267"/>
      <c r="N8" s="266">
        <v>0</v>
      </c>
      <c r="O8" s="267"/>
    </row>
    <row r="9" spans="1:17" ht="13.9" customHeight="1" x14ac:dyDescent="0.2">
      <c r="A9" s="55" t="s">
        <v>288</v>
      </c>
      <c r="B9" s="266">
        <v>0</v>
      </c>
      <c r="C9" s="267"/>
      <c r="D9" s="266">
        <v>0</v>
      </c>
      <c r="E9" s="267"/>
      <c r="F9" s="266">
        <v>0</v>
      </c>
      <c r="G9" s="267"/>
      <c r="H9" s="266">
        <v>0</v>
      </c>
      <c r="I9" s="267"/>
      <c r="J9" s="266">
        <v>0</v>
      </c>
      <c r="K9" s="267"/>
      <c r="L9" s="266">
        <v>0</v>
      </c>
      <c r="M9" s="267"/>
      <c r="N9" s="266">
        <v>0</v>
      </c>
      <c r="O9" s="267"/>
    </row>
    <row r="10" spans="1:17" ht="13.15" customHeight="1" x14ac:dyDescent="0.2">
      <c r="A10" s="55" t="s">
        <v>289</v>
      </c>
      <c r="B10" s="266">
        <v>0</v>
      </c>
      <c r="C10" s="267"/>
      <c r="D10" s="266">
        <v>0</v>
      </c>
      <c r="E10" s="267"/>
      <c r="F10" s="266">
        <v>0</v>
      </c>
      <c r="G10" s="267"/>
      <c r="H10" s="266">
        <v>0</v>
      </c>
      <c r="I10" s="267"/>
      <c r="J10" s="266">
        <v>0</v>
      </c>
      <c r="K10" s="267"/>
      <c r="L10" s="266">
        <v>0</v>
      </c>
      <c r="M10" s="267"/>
      <c r="N10" s="266">
        <v>0</v>
      </c>
      <c r="O10" s="267"/>
    </row>
    <row r="11" spans="1:17" ht="13.15" customHeight="1" x14ac:dyDescent="0.2">
      <c r="A11" s="56" t="s">
        <v>290</v>
      </c>
      <c r="B11" s="287">
        <f>B12+B13+B14</f>
        <v>0</v>
      </c>
      <c r="C11" s="288"/>
      <c r="D11" s="287">
        <f t="shared" ref="D11" si="12">D12+D13+D14</f>
        <v>0</v>
      </c>
      <c r="E11" s="288"/>
      <c r="F11" s="287">
        <f t="shared" ref="F11" si="13">F12+F13+F14</f>
        <v>0</v>
      </c>
      <c r="G11" s="288"/>
      <c r="H11" s="287">
        <f t="shared" ref="H11" si="14">H12+H13+H14</f>
        <v>0</v>
      </c>
      <c r="I11" s="288"/>
      <c r="J11" s="287">
        <f t="shared" ref="J11" si="15">J12+J13+J14</f>
        <v>0</v>
      </c>
      <c r="K11" s="288"/>
      <c r="L11" s="287">
        <f t="shared" ref="L11" si="16">L12+L13+L14</f>
        <v>0</v>
      </c>
      <c r="M11" s="288"/>
      <c r="N11" s="287">
        <f t="shared" ref="N11" si="17">N12+N13+N14</f>
        <v>0</v>
      </c>
      <c r="O11" s="288"/>
    </row>
    <row r="12" spans="1:17" ht="13.15" customHeight="1" x14ac:dyDescent="0.2">
      <c r="A12" s="55" t="s">
        <v>291</v>
      </c>
      <c r="B12" s="266">
        <v>0</v>
      </c>
      <c r="C12" s="267"/>
      <c r="D12" s="266">
        <v>0</v>
      </c>
      <c r="E12" s="267"/>
      <c r="F12" s="266">
        <v>0</v>
      </c>
      <c r="G12" s="267"/>
      <c r="H12" s="266">
        <v>0</v>
      </c>
      <c r="I12" s="267"/>
      <c r="J12" s="266">
        <v>0</v>
      </c>
      <c r="K12" s="267"/>
      <c r="L12" s="266">
        <v>0</v>
      </c>
      <c r="M12" s="267"/>
      <c r="N12" s="266">
        <v>0</v>
      </c>
      <c r="O12" s="267"/>
    </row>
    <row r="13" spans="1:17" ht="13.15" customHeight="1" x14ac:dyDescent="0.2">
      <c r="A13" s="55" t="s">
        <v>292</v>
      </c>
      <c r="B13" s="266">
        <v>0</v>
      </c>
      <c r="C13" s="267"/>
      <c r="D13" s="266">
        <v>0</v>
      </c>
      <c r="E13" s="267"/>
      <c r="F13" s="266">
        <v>0</v>
      </c>
      <c r="G13" s="267"/>
      <c r="H13" s="266">
        <v>0</v>
      </c>
      <c r="I13" s="267"/>
      <c r="J13" s="266">
        <v>0</v>
      </c>
      <c r="K13" s="267"/>
      <c r="L13" s="266">
        <v>0</v>
      </c>
      <c r="M13" s="267"/>
      <c r="N13" s="266">
        <v>0</v>
      </c>
      <c r="O13" s="267"/>
    </row>
    <row r="14" spans="1:17" ht="10.9" customHeight="1" x14ac:dyDescent="0.2">
      <c r="A14" s="55" t="s">
        <v>293</v>
      </c>
      <c r="B14" s="266">
        <v>0</v>
      </c>
      <c r="C14" s="267"/>
      <c r="D14" s="266">
        <v>0</v>
      </c>
      <c r="E14" s="267"/>
      <c r="F14" s="266">
        <v>0</v>
      </c>
      <c r="G14" s="267"/>
      <c r="H14" s="266">
        <v>0</v>
      </c>
      <c r="I14" s="267"/>
      <c r="J14" s="266">
        <v>0</v>
      </c>
      <c r="K14" s="267"/>
      <c r="L14" s="266">
        <v>0</v>
      </c>
      <c r="M14" s="267"/>
      <c r="N14" s="266">
        <v>0</v>
      </c>
      <c r="O14" s="267"/>
    </row>
    <row r="15" spans="1:17" ht="12" customHeight="1" x14ac:dyDescent="0.2">
      <c r="A15" s="6" t="s">
        <v>294</v>
      </c>
      <c r="B15" s="289">
        <v>224257539</v>
      </c>
      <c r="C15" s="290"/>
      <c r="D15" s="285">
        <v>0</v>
      </c>
      <c r="E15" s="286"/>
      <c r="F15" s="285">
        <v>0</v>
      </c>
      <c r="G15" s="286"/>
      <c r="H15" s="285">
        <v>0</v>
      </c>
      <c r="I15" s="286"/>
      <c r="J15" s="289">
        <v>213802596</v>
      </c>
      <c r="K15" s="290"/>
      <c r="L15" s="285">
        <v>0</v>
      </c>
      <c r="M15" s="286"/>
      <c r="N15" s="285">
        <v>0</v>
      </c>
      <c r="O15" s="286"/>
      <c r="P15" s="2" t="s">
        <v>90</v>
      </c>
      <c r="Q15" s="4"/>
    </row>
    <row r="16" spans="1:17" ht="24.75" x14ac:dyDescent="0.2">
      <c r="A16" s="57" t="s">
        <v>295</v>
      </c>
      <c r="B16" s="283">
        <f>B6+B15</f>
        <v>224257539</v>
      </c>
      <c r="C16" s="284"/>
      <c r="D16" s="283">
        <f>D6+D15</f>
        <v>0</v>
      </c>
      <c r="E16" s="284"/>
      <c r="F16" s="283">
        <f>F6+F15</f>
        <v>0</v>
      </c>
      <c r="G16" s="284"/>
      <c r="H16" s="281">
        <f t="shared" ref="H16" si="18">H6+H15</f>
        <v>0</v>
      </c>
      <c r="I16" s="282"/>
      <c r="J16" s="283">
        <f>J6+J15</f>
        <v>213802596</v>
      </c>
      <c r="K16" s="284"/>
      <c r="L16" s="281">
        <f t="shared" ref="L16" si="19">L6+L15</f>
        <v>0</v>
      </c>
      <c r="M16" s="282"/>
      <c r="N16" s="281">
        <f t="shared" ref="N16" si="20">N6+N15</f>
        <v>0</v>
      </c>
      <c r="O16" s="282"/>
      <c r="Q16" s="8"/>
    </row>
    <row r="17" spans="1:15" ht="19.899999999999999" customHeight="1" x14ac:dyDescent="0.2">
      <c r="A17" s="58" t="s">
        <v>296</v>
      </c>
      <c r="B17" s="266"/>
      <c r="C17" s="267"/>
      <c r="D17" s="266"/>
      <c r="E17" s="267"/>
      <c r="F17" s="266"/>
      <c r="G17" s="267"/>
      <c r="H17" s="266"/>
      <c r="I17" s="267"/>
      <c r="J17" s="266"/>
      <c r="K17" s="267"/>
      <c r="L17" s="266"/>
      <c r="M17" s="267"/>
      <c r="N17" s="266"/>
      <c r="O17" s="267"/>
    </row>
    <row r="18" spans="1:15" ht="13.15" customHeight="1" x14ac:dyDescent="0.2">
      <c r="A18" s="59" t="s">
        <v>297</v>
      </c>
      <c r="B18" s="266">
        <v>0</v>
      </c>
      <c r="C18" s="267"/>
      <c r="D18" s="266">
        <v>0</v>
      </c>
      <c r="E18" s="267"/>
      <c r="F18" s="266">
        <v>0</v>
      </c>
      <c r="G18" s="267"/>
      <c r="H18" s="266">
        <v>0</v>
      </c>
      <c r="I18" s="267"/>
      <c r="J18" s="266">
        <v>0</v>
      </c>
      <c r="K18" s="267"/>
      <c r="L18" s="266">
        <v>0</v>
      </c>
      <c r="M18" s="267"/>
      <c r="N18" s="266">
        <v>0</v>
      </c>
      <c r="O18" s="267"/>
    </row>
    <row r="19" spans="1:15" ht="12" customHeight="1" x14ac:dyDescent="0.2">
      <c r="A19" s="59" t="s">
        <v>298</v>
      </c>
      <c r="B19" s="266">
        <v>0</v>
      </c>
      <c r="C19" s="267"/>
      <c r="D19" s="266">
        <v>0</v>
      </c>
      <c r="E19" s="267"/>
      <c r="F19" s="266">
        <v>0</v>
      </c>
      <c r="G19" s="267"/>
      <c r="H19" s="266">
        <v>0</v>
      </c>
      <c r="I19" s="267"/>
      <c r="J19" s="266">
        <v>0</v>
      </c>
      <c r="K19" s="267"/>
      <c r="L19" s="266">
        <v>0</v>
      </c>
      <c r="M19" s="267"/>
      <c r="N19" s="266">
        <v>0</v>
      </c>
      <c r="O19" s="267"/>
    </row>
    <row r="20" spans="1:15" x14ac:dyDescent="0.2">
      <c r="A20" s="59" t="s">
        <v>299</v>
      </c>
      <c r="B20" s="266">
        <v>0</v>
      </c>
      <c r="C20" s="267"/>
      <c r="D20" s="266">
        <v>0</v>
      </c>
      <c r="E20" s="267"/>
      <c r="F20" s="266">
        <v>0</v>
      </c>
      <c r="G20" s="267"/>
      <c r="H20" s="266">
        <v>0</v>
      </c>
      <c r="I20" s="267"/>
      <c r="J20" s="266">
        <v>0</v>
      </c>
      <c r="K20" s="267"/>
      <c r="L20" s="266">
        <v>0</v>
      </c>
      <c r="M20" s="267"/>
      <c r="N20" s="266">
        <v>0</v>
      </c>
      <c r="O20" s="267"/>
    </row>
    <row r="21" spans="1:15" ht="25.5" x14ac:dyDescent="0.2">
      <c r="A21" s="60" t="s">
        <v>300</v>
      </c>
      <c r="B21" s="266"/>
      <c r="C21" s="267"/>
      <c r="D21" s="266"/>
      <c r="E21" s="267"/>
      <c r="F21" s="266"/>
      <c r="G21" s="267"/>
      <c r="H21" s="266"/>
      <c r="I21" s="267"/>
      <c r="J21" s="266"/>
      <c r="K21" s="267"/>
      <c r="L21" s="266"/>
      <c r="M21" s="267"/>
      <c r="N21" s="266"/>
      <c r="O21" s="267"/>
    </row>
    <row r="22" spans="1:15" ht="13.15" customHeight="1" x14ac:dyDescent="0.2">
      <c r="A22" s="59" t="s">
        <v>301</v>
      </c>
      <c r="B22" s="266">
        <v>0</v>
      </c>
      <c r="C22" s="267"/>
      <c r="D22" s="266">
        <v>0</v>
      </c>
      <c r="E22" s="267"/>
      <c r="F22" s="266">
        <v>0</v>
      </c>
      <c r="G22" s="267"/>
      <c r="H22" s="266">
        <v>0</v>
      </c>
      <c r="I22" s="267"/>
      <c r="J22" s="266">
        <v>0</v>
      </c>
      <c r="K22" s="267"/>
      <c r="L22" s="266">
        <v>0</v>
      </c>
      <c r="M22" s="267"/>
      <c r="N22" s="266">
        <v>0</v>
      </c>
      <c r="O22" s="267"/>
    </row>
    <row r="23" spans="1:15" ht="13.9" customHeight="1" x14ac:dyDescent="0.2">
      <c r="A23" s="59" t="s">
        <v>302</v>
      </c>
      <c r="B23" s="266">
        <v>0</v>
      </c>
      <c r="C23" s="267"/>
      <c r="D23" s="266">
        <v>0</v>
      </c>
      <c r="E23" s="267"/>
      <c r="F23" s="266">
        <v>0</v>
      </c>
      <c r="G23" s="267"/>
      <c r="H23" s="266">
        <v>0</v>
      </c>
      <c r="I23" s="267"/>
      <c r="J23" s="266">
        <v>0</v>
      </c>
      <c r="K23" s="267"/>
      <c r="L23" s="266">
        <v>0</v>
      </c>
      <c r="M23" s="267"/>
      <c r="N23" s="266">
        <v>0</v>
      </c>
      <c r="O23" s="267"/>
    </row>
    <row r="24" spans="1:15" ht="16.5" x14ac:dyDescent="0.2">
      <c r="A24" s="61" t="s">
        <v>303</v>
      </c>
      <c r="B24" s="268">
        <v>0</v>
      </c>
      <c r="C24" s="269"/>
      <c r="D24" s="268">
        <v>0</v>
      </c>
      <c r="E24" s="269"/>
      <c r="F24" s="268">
        <v>0</v>
      </c>
      <c r="G24" s="269"/>
      <c r="H24" s="268">
        <v>0</v>
      </c>
      <c r="I24" s="269"/>
      <c r="J24" s="268">
        <v>0</v>
      </c>
      <c r="K24" s="269"/>
      <c r="L24" s="268">
        <v>0</v>
      </c>
      <c r="M24" s="269"/>
      <c r="N24" s="268">
        <v>0</v>
      </c>
      <c r="O24" s="269"/>
    </row>
    <row r="25" spans="1:15" x14ac:dyDescent="0.2">
      <c r="A25" s="291"/>
      <c r="B25" s="291"/>
      <c r="C25" s="291"/>
      <c r="D25" s="291"/>
      <c r="E25" s="291"/>
      <c r="F25" s="291"/>
      <c r="G25" s="291"/>
      <c r="H25" s="291"/>
      <c r="I25" s="291"/>
      <c r="J25" s="291"/>
      <c r="K25" s="291"/>
      <c r="L25" s="291"/>
      <c r="M25" s="291"/>
      <c r="N25" s="291"/>
      <c r="O25" s="291"/>
    </row>
    <row r="26" spans="1:15" s="1" customFormat="1" ht="31.5" customHeight="1" x14ac:dyDescent="0.2">
      <c r="A26" s="271" t="s">
        <v>131</v>
      </c>
      <c r="B26" s="271"/>
      <c r="C26" s="271"/>
      <c r="D26" s="271"/>
      <c r="E26" s="271"/>
      <c r="F26" s="271"/>
      <c r="G26" s="271"/>
      <c r="H26" s="271"/>
      <c r="I26" s="271"/>
      <c r="J26" s="271"/>
      <c r="K26" s="271"/>
      <c r="L26" s="271"/>
      <c r="M26" s="271"/>
      <c r="N26" s="271"/>
      <c r="O26" s="271"/>
    </row>
    <row r="27" spans="1:15" s="1" customFormat="1" ht="15" customHeight="1" x14ac:dyDescent="0.2">
      <c r="A27" s="270" t="s">
        <v>49</v>
      </c>
      <c r="B27" s="270"/>
      <c r="C27" s="270"/>
      <c r="D27" s="270"/>
      <c r="E27" s="270"/>
      <c r="F27" s="270"/>
      <c r="G27" s="270"/>
      <c r="H27" s="270"/>
      <c r="I27" s="270"/>
      <c r="J27" s="270"/>
      <c r="K27" s="270"/>
      <c r="L27" s="270"/>
      <c r="M27" s="270"/>
      <c r="N27" s="270"/>
      <c r="O27" s="270"/>
    </row>
    <row r="28" spans="1:15" s="1" customFormat="1" ht="7.5" customHeight="1" x14ac:dyDescent="0.2">
      <c r="A28" s="272"/>
      <c r="B28" s="272"/>
      <c r="C28" s="272"/>
      <c r="D28" s="272"/>
      <c r="E28" s="272"/>
      <c r="F28" s="272"/>
      <c r="G28" s="272"/>
      <c r="H28" s="272"/>
      <c r="I28" s="272"/>
      <c r="J28" s="272"/>
      <c r="K28" s="272"/>
      <c r="L28" s="272"/>
      <c r="M28" s="272"/>
      <c r="N28" s="272"/>
      <c r="O28" s="272"/>
    </row>
    <row r="29" spans="1:15" ht="37.9" customHeight="1" x14ac:dyDescent="0.2">
      <c r="A29" s="294" t="s">
        <v>304</v>
      </c>
      <c r="B29" s="295"/>
      <c r="C29" s="294" t="s">
        <v>305</v>
      </c>
      <c r="D29" s="295"/>
      <c r="E29" s="294" t="s">
        <v>306</v>
      </c>
      <c r="F29" s="295"/>
      <c r="G29" s="294" t="s">
        <v>307</v>
      </c>
      <c r="H29" s="295"/>
      <c r="I29" s="294" t="s">
        <v>308</v>
      </c>
      <c r="J29" s="295"/>
      <c r="K29" s="294" t="s">
        <v>309</v>
      </c>
      <c r="L29" s="295"/>
      <c r="M29" s="51"/>
      <c r="N29" s="51"/>
      <c r="O29" s="51"/>
    </row>
    <row r="30" spans="1:15" ht="18" customHeight="1" x14ac:dyDescent="0.2">
      <c r="A30" s="279" t="s">
        <v>310</v>
      </c>
      <c r="B30" s="280"/>
      <c r="C30" s="273"/>
      <c r="D30" s="274"/>
      <c r="E30" s="273"/>
      <c r="F30" s="274"/>
      <c r="G30" s="273"/>
      <c r="H30" s="274"/>
      <c r="I30" s="273"/>
      <c r="J30" s="274"/>
      <c r="K30" s="273"/>
      <c r="L30" s="274"/>
      <c r="M30" s="51"/>
      <c r="N30" s="51"/>
      <c r="O30" s="51"/>
    </row>
    <row r="31" spans="1:15" ht="13.15" customHeight="1" x14ac:dyDescent="0.2">
      <c r="A31" s="277" t="s">
        <v>311</v>
      </c>
      <c r="B31" s="278"/>
      <c r="C31" s="266">
        <v>0</v>
      </c>
      <c r="D31" s="267"/>
      <c r="E31" s="266">
        <v>0</v>
      </c>
      <c r="F31" s="267"/>
      <c r="G31" s="266">
        <v>0</v>
      </c>
      <c r="H31" s="267"/>
      <c r="I31" s="266">
        <v>0</v>
      </c>
      <c r="J31" s="267"/>
      <c r="K31" s="266">
        <v>0</v>
      </c>
      <c r="L31" s="267"/>
      <c r="M31" s="51"/>
      <c r="N31" s="51"/>
      <c r="O31" s="51"/>
    </row>
    <row r="32" spans="1:15" ht="13.15" customHeight="1" x14ac:dyDescent="0.2">
      <c r="A32" s="277" t="s">
        <v>312</v>
      </c>
      <c r="B32" s="278"/>
      <c r="C32" s="266">
        <v>0</v>
      </c>
      <c r="D32" s="267"/>
      <c r="E32" s="266">
        <v>0</v>
      </c>
      <c r="F32" s="267"/>
      <c r="G32" s="266">
        <v>0</v>
      </c>
      <c r="H32" s="267"/>
      <c r="I32" s="266">
        <v>0</v>
      </c>
      <c r="J32" s="267"/>
      <c r="K32" s="266">
        <v>0</v>
      </c>
      <c r="L32" s="267"/>
      <c r="M32" s="51"/>
      <c r="N32" s="51"/>
      <c r="O32" s="51"/>
    </row>
    <row r="33" spans="1:15" ht="13.15" customHeight="1" x14ac:dyDescent="0.2">
      <c r="A33" s="275" t="s">
        <v>313</v>
      </c>
      <c r="B33" s="276"/>
      <c r="C33" s="268">
        <v>0</v>
      </c>
      <c r="D33" s="269"/>
      <c r="E33" s="268">
        <v>0</v>
      </c>
      <c r="F33" s="269"/>
      <c r="G33" s="268">
        <v>0</v>
      </c>
      <c r="H33" s="269"/>
      <c r="I33" s="268">
        <v>0</v>
      </c>
      <c r="J33" s="269"/>
      <c r="K33" s="268">
        <v>0</v>
      </c>
      <c r="L33" s="269"/>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D14" sqref="D14"/>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08" t="s">
        <v>130</v>
      </c>
      <c r="B1" s="309"/>
      <c r="C1" s="309"/>
      <c r="D1" s="309"/>
      <c r="E1" s="309"/>
      <c r="F1" s="309"/>
      <c r="G1" s="309"/>
      <c r="H1" s="309"/>
      <c r="I1" s="309"/>
      <c r="J1" s="309"/>
      <c r="K1" s="310"/>
    </row>
    <row r="2" spans="1:11" x14ac:dyDescent="0.2">
      <c r="A2" s="311" t="s">
        <v>168</v>
      </c>
      <c r="B2" s="312"/>
      <c r="C2" s="312"/>
      <c r="D2" s="312"/>
      <c r="E2" s="312"/>
      <c r="F2" s="312"/>
      <c r="G2" s="312"/>
      <c r="H2" s="312"/>
      <c r="I2" s="312"/>
      <c r="J2" s="312"/>
      <c r="K2" s="313"/>
    </row>
    <row r="3" spans="1:11" x14ac:dyDescent="0.2">
      <c r="A3" s="311" t="s">
        <v>448</v>
      </c>
      <c r="B3" s="312"/>
      <c r="C3" s="312"/>
      <c r="D3" s="312"/>
      <c r="E3" s="312"/>
      <c r="F3" s="312"/>
      <c r="G3" s="312"/>
      <c r="H3" s="312"/>
      <c r="I3" s="312"/>
      <c r="J3" s="312"/>
      <c r="K3" s="313"/>
    </row>
    <row r="4" spans="1:11" x14ac:dyDescent="0.2">
      <c r="A4" s="314" t="s">
        <v>166</v>
      </c>
      <c r="B4" s="315"/>
      <c r="C4" s="315"/>
      <c r="D4" s="315"/>
      <c r="E4" s="315"/>
      <c r="F4" s="315"/>
      <c r="G4" s="315"/>
      <c r="H4" s="315"/>
      <c r="I4" s="315"/>
      <c r="J4" s="315"/>
      <c r="K4" s="316"/>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J4" sqref="J1:R104857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1" t="s">
        <v>130</v>
      </c>
      <c r="B1" s="322"/>
      <c r="C1" s="322"/>
      <c r="D1" s="322"/>
      <c r="E1" s="323"/>
    </row>
    <row r="2" spans="1:7" x14ac:dyDescent="0.2">
      <c r="A2" s="335" t="s">
        <v>326</v>
      </c>
      <c r="B2" s="336"/>
      <c r="C2" s="336"/>
      <c r="D2" s="336"/>
      <c r="E2" s="337"/>
    </row>
    <row r="3" spans="1:7" x14ac:dyDescent="0.2">
      <c r="A3" s="335" t="s">
        <v>448</v>
      </c>
      <c r="B3" s="336"/>
      <c r="C3" s="336"/>
      <c r="D3" s="336"/>
      <c r="E3" s="337"/>
    </row>
    <row r="4" spans="1:7" x14ac:dyDescent="0.2">
      <c r="A4" s="347" t="s">
        <v>166</v>
      </c>
      <c r="B4" s="348"/>
      <c r="C4" s="336"/>
      <c r="D4" s="336"/>
      <c r="E4" s="337"/>
    </row>
    <row r="5" spans="1:7" ht="26.25" customHeight="1" x14ac:dyDescent="0.2">
      <c r="A5" s="354" t="s">
        <v>50</v>
      </c>
      <c r="B5" s="355"/>
      <c r="C5" s="158" t="s">
        <v>160</v>
      </c>
      <c r="D5" s="158" t="s">
        <v>106</v>
      </c>
      <c r="E5" s="158" t="s">
        <v>107</v>
      </c>
    </row>
    <row r="6" spans="1:7" ht="19.149999999999999" customHeight="1" x14ac:dyDescent="0.2">
      <c r="A6" s="328" t="s">
        <v>327</v>
      </c>
      <c r="B6" s="329"/>
      <c r="C6" s="69">
        <f>C7+C8+C9</f>
        <v>812724433</v>
      </c>
      <c r="D6" s="69">
        <f>D7+D8+D9</f>
        <v>488406950</v>
      </c>
      <c r="E6" s="69">
        <f t="shared" ref="E6" si="0">E7+E8+E9</f>
        <v>488406950</v>
      </c>
    </row>
    <row r="7" spans="1:7" ht="11.25" customHeight="1" x14ac:dyDescent="0.2">
      <c r="A7" s="330" t="s">
        <v>328</v>
      </c>
      <c r="B7" s="331"/>
      <c r="C7" s="70">
        <f>'FORMATO 5'!B14</f>
        <v>60000000</v>
      </c>
      <c r="D7" s="70">
        <f>'FORMATO 5'!E39</f>
        <v>52323563</v>
      </c>
      <c r="E7" s="70">
        <f>'FORMATO 5'!F39</f>
        <v>52323563</v>
      </c>
    </row>
    <row r="8" spans="1:7" ht="12" customHeight="1" x14ac:dyDescent="0.2">
      <c r="A8" s="330" t="s">
        <v>329</v>
      </c>
      <c r="B8" s="332"/>
      <c r="C8" s="71">
        <f>'FORMATO 5'!B60</f>
        <v>752724433</v>
      </c>
      <c r="D8" s="70">
        <f>'FORMATO 5'!E62</f>
        <v>436083387</v>
      </c>
      <c r="E8" s="70">
        <f>'FORMATO 5'!F62</f>
        <v>436083387</v>
      </c>
      <c r="G8" s="4"/>
    </row>
    <row r="9" spans="1:7" ht="13.15" customHeight="1" x14ac:dyDescent="0.2">
      <c r="A9" s="330" t="s">
        <v>330</v>
      </c>
      <c r="B9" s="331"/>
      <c r="C9" s="70">
        <v>0</v>
      </c>
      <c r="D9" s="70">
        <v>0</v>
      </c>
      <c r="E9" s="70">
        <v>0</v>
      </c>
    </row>
    <row r="10" spans="1:7" ht="13.9" customHeight="1" x14ac:dyDescent="0.2">
      <c r="A10" s="333" t="s">
        <v>331</v>
      </c>
      <c r="B10" s="334"/>
      <c r="C10" s="69">
        <f>C11+C12</f>
        <v>812724433</v>
      </c>
      <c r="D10" s="69">
        <f t="shared" ref="D10:E10" si="1">D11+D12</f>
        <v>380075394</v>
      </c>
      <c r="E10" s="69">
        <f t="shared" si="1"/>
        <v>370124252</v>
      </c>
    </row>
    <row r="11" spans="1:7" ht="12" customHeight="1" x14ac:dyDescent="0.2">
      <c r="A11" s="330" t="s">
        <v>332</v>
      </c>
      <c r="B11" s="331"/>
      <c r="C11" s="70">
        <f>'FORMATO 6A'!B7</f>
        <v>60000000</v>
      </c>
      <c r="D11" s="70">
        <f>'FORMATO 6A'!E7</f>
        <v>26464869</v>
      </c>
      <c r="E11" s="70">
        <f>'FORMATO 6A'!F7</f>
        <v>26464869</v>
      </c>
    </row>
    <row r="12" spans="1:7" ht="9.75" customHeight="1" x14ac:dyDescent="0.2">
      <c r="A12" s="330" t="s">
        <v>333</v>
      </c>
      <c r="B12" s="331"/>
      <c r="C12" s="70">
        <f>'FORMATO 6A'!B82</f>
        <v>752724433</v>
      </c>
      <c r="D12" s="70">
        <f>'FORMATO 6A'!E82</f>
        <v>353610525</v>
      </c>
      <c r="E12" s="70">
        <f>'FORMATO 6A'!F82</f>
        <v>343659383</v>
      </c>
    </row>
    <row r="13" spans="1:7" ht="12" customHeight="1" x14ac:dyDescent="0.2">
      <c r="A13" s="342" t="s">
        <v>334</v>
      </c>
      <c r="B13" s="356"/>
      <c r="C13" s="141">
        <f>C14+C15</f>
        <v>0</v>
      </c>
      <c r="D13" s="69">
        <f t="shared" ref="D13:E13" si="2">D14+D15</f>
        <v>0</v>
      </c>
      <c r="E13" s="69">
        <f t="shared" si="2"/>
        <v>0</v>
      </c>
    </row>
    <row r="14" spans="1:7" ht="13.5" customHeight="1" x14ac:dyDescent="0.2">
      <c r="A14" s="330" t="s">
        <v>335</v>
      </c>
      <c r="B14" s="331"/>
      <c r="C14" s="70">
        <v>0</v>
      </c>
      <c r="D14" s="70">
        <v>0</v>
      </c>
      <c r="E14" s="70">
        <v>0</v>
      </c>
    </row>
    <row r="15" spans="1:7" ht="13.5" customHeight="1" x14ac:dyDescent="0.2">
      <c r="A15" s="330" t="s">
        <v>173</v>
      </c>
      <c r="B15" s="331"/>
      <c r="C15" s="143">
        <v>0</v>
      </c>
      <c r="D15" s="70">
        <v>0</v>
      </c>
      <c r="E15" s="70">
        <v>0</v>
      </c>
    </row>
    <row r="16" spans="1:7" x14ac:dyDescent="0.2">
      <c r="A16" s="342" t="s">
        <v>97</v>
      </c>
      <c r="B16" s="334"/>
      <c r="C16" s="69">
        <f>C6-C10+C13</f>
        <v>0</v>
      </c>
      <c r="D16" s="69">
        <f>D6-D10+D13</f>
        <v>108331556</v>
      </c>
      <c r="E16" s="69">
        <f>E6-E10+E13</f>
        <v>118282698</v>
      </c>
    </row>
    <row r="17" spans="1:5" x14ac:dyDescent="0.2">
      <c r="A17" s="342" t="s">
        <v>96</v>
      </c>
      <c r="B17" s="334"/>
      <c r="C17" s="69">
        <f>C16-C9</f>
        <v>0</v>
      </c>
      <c r="D17" s="69">
        <f t="shared" ref="D17:E17" si="3">D16-D9</f>
        <v>108331556</v>
      </c>
      <c r="E17" s="69">
        <f t="shared" si="3"/>
        <v>118282698</v>
      </c>
    </row>
    <row r="18" spans="1:5" ht="18.75" customHeight="1" x14ac:dyDescent="0.2">
      <c r="A18" s="351" t="s">
        <v>336</v>
      </c>
      <c r="B18" s="350"/>
      <c r="C18" s="73">
        <f>C17-C13</f>
        <v>0</v>
      </c>
      <c r="D18" s="73">
        <f t="shared" ref="D18" si="4">D17-D13</f>
        <v>108331556</v>
      </c>
      <c r="E18" s="73">
        <f>E17-E13</f>
        <v>118282698</v>
      </c>
    </row>
    <row r="19" spans="1:5" ht="9" customHeight="1" x14ac:dyDescent="0.2">
      <c r="A19" s="72"/>
      <c r="B19" s="72"/>
      <c r="C19" s="74"/>
      <c r="D19" s="74"/>
      <c r="E19" s="74"/>
    </row>
    <row r="20" spans="1:5" x14ac:dyDescent="0.2">
      <c r="A20" s="352" t="s">
        <v>164</v>
      </c>
      <c r="B20" s="353"/>
      <c r="C20" s="158" t="s">
        <v>161</v>
      </c>
      <c r="D20" s="158" t="s">
        <v>106</v>
      </c>
      <c r="E20" s="158" t="s">
        <v>108</v>
      </c>
    </row>
    <row r="21" spans="1:5" x14ac:dyDescent="0.2">
      <c r="A21" s="338" t="s">
        <v>169</v>
      </c>
      <c r="B21" s="339"/>
      <c r="C21" s="75">
        <f>C22+C23</f>
        <v>0</v>
      </c>
      <c r="D21" s="75">
        <f t="shared" ref="D21:E21" si="5">D22+D23</f>
        <v>0</v>
      </c>
      <c r="E21" s="75">
        <f t="shared" si="5"/>
        <v>0</v>
      </c>
    </row>
    <row r="22" spans="1:5" x14ac:dyDescent="0.2">
      <c r="A22" s="343" t="s">
        <v>98</v>
      </c>
      <c r="B22" s="344"/>
      <c r="C22" s="76">
        <v>0</v>
      </c>
      <c r="D22" s="75">
        <v>0</v>
      </c>
      <c r="E22" s="75">
        <v>0</v>
      </c>
    </row>
    <row r="23" spans="1:5" ht="16.5" customHeight="1" x14ac:dyDescent="0.2">
      <c r="A23" s="343" t="s">
        <v>99</v>
      </c>
      <c r="B23" s="345"/>
      <c r="C23" s="75">
        <v>0</v>
      </c>
      <c r="D23" s="75">
        <v>0</v>
      </c>
      <c r="E23" s="75">
        <v>0</v>
      </c>
    </row>
    <row r="24" spans="1:5" x14ac:dyDescent="0.2">
      <c r="A24" s="349" t="s">
        <v>337</v>
      </c>
      <c r="B24" s="350"/>
      <c r="C24" s="77">
        <f>C18+C21</f>
        <v>0</v>
      </c>
      <c r="D24" s="77">
        <f>D18+D21</f>
        <v>108331556</v>
      </c>
      <c r="E24" s="77">
        <f t="shared" ref="E24" si="6">E18+E21</f>
        <v>118282698</v>
      </c>
    </row>
    <row r="25" spans="1:5" ht="18" x14ac:dyDescent="0.2">
      <c r="A25" s="354" t="s">
        <v>164</v>
      </c>
      <c r="B25" s="353"/>
      <c r="C25" s="158" t="s">
        <v>162</v>
      </c>
      <c r="D25" s="158" t="s">
        <v>106</v>
      </c>
      <c r="E25" s="158" t="s">
        <v>107</v>
      </c>
    </row>
    <row r="26" spans="1:5" ht="14.25" customHeight="1" x14ac:dyDescent="0.2">
      <c r="A26" s="328" t="s">
        <v>171</v>
      </c>
      <c r="B26" s="329"/>
      <c r="C26" s="77">
        <f>C27+C28</f>
        <v>0</v>
      </c>
      <c r="D26" s="77">
        <f t="shared" ref="D26:E26" si="7">D27+D28</f>
        <v>0</v>
      </c>
      <c r="E26" s="77">
        <f t="shared" si="7"/>
        <v>0</v>
      </c>
    </row>
    <row r="27" spans="1:5" x14ac:dyDescent="0.2">
      <c r="A27" s="324" t="s">
        <v>100</v>
      </c>
      <c r="B27" s="325"/>
      <c r="C27" s="75">
        <v>0</v>
      </c>
      <c r="D27" s="75">
        <v>0</v>
      </c>
      <c r="E27" s="75">
        <v>0</v>
      </c>
    </row>
    <row r="28" spans="1:5" x14ac:dyDescent="0.2">
      <c r="A28" s="324" t="s">
        <v>101</v>
      </c>
      <c r="B28" s="325"/>
      <c r="C28" s="75">
        <v>0</v>
      </c>
      <c r="D28" s="75">
        <v>0</v>
      </c>
      <c r="E28" s="75">
        <v>0</v>
      </c>
    </row>
    <row r="29" spans="1:5" x14ac:dyDescent="0.2">
      <c r="A29" s="326" t="s">
        <v>170</v>
      </c>
      <c r="B29" s="346"/>
      <c r="C29" s="77">
        <f>C30+C31</f>
        <v>0</v>
      </c>
      <c r="D29" s="77">
        <f t="shared" ref="D29:E29" si="8">D30+D31</f>
        <v>0</v>
      </c>
      <c r="E29" s="77">
        <f t="shared" si="8"/>
        <v>0</v>
      </c>
    </row>
    <row r="30" spans="1:5" x14ac:dyDescent="0.2">
      <c r="A30" s="324" t="s">
        <v>103</v>
      </c>
      <c r="B30" s="345"/>
      <c r="C30" s="75">
        <v>0</v>
      </c>
      <c r="D30" s="75">
        <v>0</v>
      </c>
      <c r="E30" s="75">
        <v>0</v>
      </c>
    </row>
    <row r="31" spans="1:5" x14ac:dyDescent="0.2">
      <c r="A31" s="324" t="s">
        <v>102</v>
      </c>
      <c r="B31" s="345"/>
      <c r="C31" s="75">
        <v>0</v>
      </c>
      <c r="D31" s="75">
        <v>0</v>
      </c>
      <c r="E31" s="75">
        <v>0</v>
      </c>
    </row>
    <row r="32" spans="1:5" ht="16.5" customHeight="1" x14ac:dyDescent="0.2">
      <c r="A32" s="317" t="s">
        <v>338</v>
      </c>
      <c r="B32" s="318"/>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0" t="s">
        <v>328</v>
      </c>
      <c r="B34" s="341"/>
      <c r="C34" s="84">
        <f>C7</f>
        <v>60000000</v>
      </c>
      <c r="D34" s="84">
        <f>D7</f>
        <v>52323563</v>
      </c>
      <c r="E34" s="85">
        <f t="shared" ref="E34" si="10">E7</f>
        <v>52323563</v>
      </c>
    </row>
    <row r="35" spans="1:5" ht="18.75" customHeight="1" x14ac:dyDescent="0.2">
      <c r="A35" s="319" t="s">
        <v>175</v>
      </c>
      <c r="B35" s="320"/>
      <c r="C35" s="80">
        <f>C36-C37</f>
        <v>0</v>
      </c>
      <c r="D35" s="80">
        <f t="shared" ref="D35:E35" si="11">D36-D37</f>
        <v>0</v>
      </c>
      <c r="E35" s="81">
        <f t="shared" si="11"/>
        <v>0</v>
      </c>
    </row>
    <row r="36" spans="1:5" ht="12.75" customHeight="1" x14ac:dyDescent="0.2">
      <c r="A36" s="324" t="s">
        <v>100</v>
      </c>
      <c r="B36" s="325"/>
      <c r="C36" s="80">
        <v>0</v>
      </c>
      <c r="D36" s="80">
        <v>0</v>
      </c>
      <c r="E36" s="81">
        <v>0</v>
      </c>
    </row>
    <row r="37" spans="1:5" x14ac:dyDescent="0.2">
      <c r="A37" s="324" t="s">
        <v>104</v>
      </c>
      <c r="B37" s="325"/>
      <c r="C37" s="80">
        <v>0</v>
      </c>
      <c r="D37" s="80">
        <v>0</v>
      </c>
      <c r="E37" s="81">
        <v>0</v>
      </c>
    </row>
    <row r="38" spans="1:5" x14ac:dyDescent="0.2">
      <c r="A38" s="319" t="s">
        <v>332</v>
      </c>
      <c r="B38" s="320"/>
      <c r="C38" s="80">
        <f>C11</f>
        <v>60000000</v>
      </c>
      <c r="D38" s="80">
        <f>D11</f>
        <v>26464869</v>
      </c>
      <c r="E38" s="81">
        <f t="shared" ref="E38" si="12">E11</f>
        <v>26464869</v>
      </c>
    </row>
    <row r="39" spans="1:5" ht="14.25" customHeight="1" x14ac:dyDescent="0.2">
      <c r="A39" s="319" t="s">
        <v>335</v>
      </c>
      <c r="B39" s="320"/>
      <c r="C39" s="80">
        <f>C14</f>
        <v>0</v>
      </c>
      <c r="D39" s="80">
        <f t="shared" ref="D39:E39" si="13">D14</f>
        <v>0</v>
      </c>
      <c r="E39" s="81">
        <f t="shared" si="13"/>
        <v>0</v>
      </c>
    </row>
    <row r="40" spans="1:5" ht="14.25" customHeight="1" x14ac:dyDescent="0.2">
      <c r="A40" s="326" t="s">
        <v>176</v>
      </c>
      <c r="B40" s="327"/>
      <c r="C40" s="82">
        <f>C34+C35-C38+C39</f>
        <v>0</v>
      </c>
      <c r="D40" s="82">
        <f>D34+D35-D38+D39</f>
        <v>25858694</v>
      </c>
      <c r="E40" s="83">
        <f t="shared" ref="E40" si="14">E34+E35-E38+E39</f>
        <v>25858694</v>
      </c>
    </row>
    <row r="41" spans="1:5" ht="17.25" customHeight="1" x14ac:dyDescent="0.2">
      <c r="A41" s="317" t="s">
        <v>105</v>
      </c>
      <c r="B41" s="318"/>
      <c r="C41" s="82">
        <f>C40-C35</f>
        <v>0</v>
      </c>
      <c r="D41" s="82">
        <f>D40-D35</f>
        <v>25858694</v>
      </c>
      <c r="E41" s="83">
        <f t="shared" ref="E41" si="15">E40-E35</f>
        <v>25858694</v>
      </c>
    </row>
    <row r="42" spans="1:5" ht="16.5" customHeight="1" x14ac:dyDescent="0.2">
      <c r="A42" s="163" t="s">
        <v>164</v>
      </c>
      <c r="B42" s="164"/>
      <c r="C42" s="161" t="s">
        <v>162</v>
      </c>
      <c r="D42" s="161" t="s">
        <v>106</v>
      </c>
      <c r="E42" s="162" t="s">
        <v>163</v>
      </c>
    </row>
    <row r="43" spans="1:5" ht="15" customHeight="1" x14ac:dyDescent="0.2">
      <c r="A43" s="319" t="s">
        <v>329</v>
      </c>
      <c r="B43" s="320"/>
      <c r="C43" s="75">
        <f>C8</f>
        <v>752724433</v>
      </c>
      <c r="D43" s="75">
        <f>D8</f>
        <v>436083387</v>
      </c>
      <c r="E43" s="81">
        <f t="shared" ref="E43" si="16">E8</f>
        <v>436083387</v>
      </c>
    </row>
    <row r="44" spans="1:5" ht="18" customHeight="1" x14ac:dyDescent="0.2">
      <c r="A44" s="319" t="s">
        <v>172</v>
      </c>
      <c r="B44" s="346"/>
      <c r="C44" s="75">
        <f>C45-C46</f>
        <v>0</v>
      </c>
      <c r="D44" s="75">
        <f t="shared" ref="D44:E44" si="17">D45-D46</f>
        <v>0</v>
      </c>
      <c r="E44" s="81">
        <f t="shared" si="17"/>
        <v>0</v>
      </c>
    </row>
    <row r="45" spans="1:5" ht="15" customHeight="1" x14ac:dyDescent="0.2">
      <c r="A45" s="324" t="s">
        <v>101</v>
      </c>
      <c r="B45" s="345"/>
      <c r="C45" s="75">
        <f>C28</f>
        <v>0</v>
      </c>
      <c r="D45" s="75">
        <f t="shared" ref="D45:E45" si="18">D28</f>
        <v>0</v>
      </c>
      <c r="E45" s="75">
        <f t="shared" si="18"/>
        <v>0</v>
      </c>
    </row>
    <row r="46" spans="1:5" ht="15" customHeight="1" x14ac:dyDescent="0.2">
      <c r="A46" s="324" t="s">
        <v>102</v>
      </c>
      <c r="B46" s="345"/>
      <c r="C46" s="75">
        <f>C31</f>
        <v>0</v>
      </c>
      <c r="D46" s="75">
        <f>D31</f>
        <v>0</v>
      </c>
      <c r="E46" s="75">
        <f>E31</f>
        <v>0</v>
      </c>
    </row>
    <row r="47" spans="1:5" ht="15" customHeight="1" x14ac:dyDescent="0.2">
      <c r="A47" s="319" t="s">
        <v>333</v>
      </c>
      <c r="B47" s="320"/>
      <c r="C47" s="75">
        <f>C12</f>
        <v>752724433</v>
      </c>
      <c r="D47" s="75">
        <f t="shared" ref="D47:E47" si="19">D12</f>
        <v>353610525</v>
      </c>
      <c r="E47" s="75">
        <f t="shared" si="19"/>
        <v>343659383</v>
      </c>
    </row>
    <row r="48" spans="1:5" ht="15" customHeight="1" x14ac:dyDescent="0.2">
      <c r="A48" s="319" t="s">
        <v>173</v>
      </c>
      <c r="B48" s="320"/>
      <c r="C48" s="75">
        <f>C15</f>
        <v>0</v>
      </c>
      <c r="D48" s="75">
        <f t="shared" ref="D48:E48" si="20">D15</f>
        <v>0</v>
      </c>
      <c r="E48" s="75">
        <f t="shared" si="20"/>
        <v>0</v>
      </c>
    </row>
    <row r="49" spans="1:5" ht="15" customHeight="1" x14ac:dyDescent="0.2">
      <c r="A49" s="317" t="s">
        <v>174</v>
      </c>
      <c r="B49" s="318"/>
      <c r="C49" s="77">
        <f>C43+C44-C47+C48</f>
        <v>0</v>
      </c>
      <c r="D49" s="77">
        <f>D43+D44-D47+D48</f>
        <v>82472862</v>
      </c>
      <c r="E49" s="77">
        <f>E43+E44-E47+E48</f>
        <v>92424004</v>
      </c>
    </row>
    <row r="50" spans="1:5" ht="18.75" customHeight="1" x14ac:dyDescent="0.2">
      <c r="A50" s="317" t="s">
        <v>109</v>
      </c>
      <c r="B50" s="318"/>
      <c r="C50" s="78">
        <f>C49-C44</f>
        <v>0</v>
      </c>
      <c r="D50" s="78">
        <f>D49-D44</f>
        <v>82472862</v>
      </c>
      <c r="E50" s="78">
        <f>E49-E44</f>
        <v>92424004</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H20" sqref="H20"/>
    </sheetView>
  </sheetViews>
  <sheetFormatPr baseColWidth="10" defaultColWidth="8.83203125" defaultRowHeight="12.75" x14ac:dyDescent="0.2"/>
  <cols>
    <col min="1" max="1" width="38.5" customWidth="1"/>
    <col min="2" max="7" width="10.33203125" customWidth="1"/>
    <col min="8" max="8" width="13" bestFit="1" customWidth="1"/>
  </cols>
  <sheetData>
    <row r="1" spans="1:9" ht="10.9" customHeight="1" x14ac:dyDescent="0.2">
      <c r="A1" s="357" t="s">
        <v>130</v>
      </c>
      <c r="B1" s="358"/>
      <c r="C1" s="358"/>
      <c r="D1" s="358"/>
      <c r="E1" s="358"/>
      <c r="F1" s="358"/>
      <c r="G1" s="359"/>
    </row>
    <row r="2" spans="1:9" ht="10.15" customHeight="1" x14ac:dyDescent="0.2">
      <c r="A2" s="360" t="s">
        <v>339</v>
      </c>
      <c r="B2" s="361"/>
      <c r="C2" s="361"/>
      <c r="D2" s="361"/>
      <c r="E2" s="361"/>
      <c r="F2" s="361"/>
      <c r="G2" s="362"/>
    </row>
    <row r="3" spans="1:9" ht="10.15" customHeight="1" x14ac:dyDescent="0.2">
      <c r="A3" s="360" t="s">
        <v>448</v>
      </c>
      <c r="B3" s="361"/>
      <c r="C3" s="361"/>
      <c r="D3" s="361"/>
      <c r="E3" s="361"/>
      <c r="F3" s="361"/>
      <c r="G3" s="362"/>
    </row>
    <row r="4" spans="1:9" ht="10.9" customHeight="1" x14ac:dyDescent="0.2">
      <c r="A4" s="165"/>
      <c r="B4" s="166"/>
      <c r="C4" s="167" t="s">
        <v>166</v>
      </c>
      <c r="D4" s="166"/>
      <c r="E4" s="166"/>
      <c r="F4" s="166"/>
      <c r="G4" s="168"/>
    </row>
    <row r="5" spans="1:9" ht="10.9" customHeight="1" x14ac:dyDescent="0.2">
      <c r="A5" s="363" t="s">
        <v>50</v>
      </c>
      <c r="B5" s="365" t="s">
        <v>371</v>
      </c>
      <c r="C5" s="366"/>
      <c r="D5" s="366"/>
      <c r="E5" s="366"/>
      <c r="F5" s="366"/>
      <c r="G5" s="367" t="s">
        <v>147</v>
      </c>
    </row>
    <row r="6" spans="1:9" ht="19.5" customHeight="1" x14ac:dyDescent="0.2">
      <c r="A6" s="364"/>
      <c r="B6" s="216" t="s">
        <v>372</v>
      </c>
      <c r="C6" s="216" t="s">
        <v>129</v>
      </c>
      <c r="D6" s="216" t="s">
        <v>356</v>
      </c>
      <c r="E6" s="216" t="s">
        <v>106</v>
      </c>
      <c r="F6" s="153" t="s">
        <v>373</v>
      </c>
      <c r="G6" s="368"/>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B11+C11</f>
        <v>0</v>
      </c>
      <c r="E11" s="90">
        <v>0</v>
      </c>
      <c r="F11" s="90">
        <v>0</v>
      </c>
      <c r="G11" s="90">
        <f t="shared" si="1"/>
        <v>0</v>
      </c>
    </row>
    <row r="12" spans="1:9" ht="10.9" customHeight="1" x14ac:dyDescent="0.2">
      <c r="A12" s="20" t="s">
        <v>4</v>
      </c>
      <c r="B12" s="90">
        <v>0</v>
      </c>
      <c r="C12" s="90">
        <v>10827179</v>
      </c>
      <c r="D12" s="90">
        <f t="shared" si="0"/>
        <v>10827179</v>
      </c>
      <c r="E12" s="90">
        <v>10827066</v>
      </c>
      <c r="F12" s="90">
        <v>10827066</v>
      </c>
      <c r="G12" s="90">
        <f>F12-B12</f>
        <v>10827066</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60000000</v>
      </c>
      <c r="C14" s="90">
        <v>15073715</v>
      </c>
      <c r="D14" s="90">
        <f>B14+C14</f>
        <v>75073715</v>
      </c>
      <c r="E14" s="90">
        <v>41496497</v>
      </c>
      <c r="F14" s="90">
        <v>41496497</v>
      </c>
      <c r="G14" s="90">
        <f>F14-B14</f>
        <v>-18503503</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 t="shared" si="10"/>
        <v>25900894</v>
      </c>
      <c r="D39" s="94">
        <f t="shared" si="10"/>
        <v>85900894</v>
      </c>
      <c r="E39" s="94">
        <f t="shared" si="10"/>
        <v>52323563</v>
      </c>
      <c r="F39" s="94">
        <f t="shared" si="10"/>
        <v>52323563</v>
      </c>
      <c r="G39" s="94">
        <f t="shared" si="10"/>
        <v>-7676437</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19497798</v>
      </c>
      <c r="D43" s="98">
        <f>D44+D45+D46+D47+D48+D49+D50+D51</f>
        <v>19497798</v>
      </c>
      <c r="E43" s="98">
        <f t="shared" ref="E43:G43" si="11">E44+E45+E46+E47+E48+E49+E50+E51</f>
        <v>19497798</v>
      </c>
      <c r="F43" s="98">
        <f t="shared" si="11"/>
        <v>19497798</v>
      </c>
      <c r="G43" s="98">
        <f t="shared" si="11"/>
        <v>19497798</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f>8133726+11364072</f>
        <v>19497798</v>
      </c>
      <c r="D48" s="90">
        <f>B48+C48</f>
        <v>19497798</v>
      </c>
      <c r="E48" s="98">
        <f>8133726+11364072</f>
        <v>19497798</v>
      </c>
      <c r="F48" s="98">
        <f>8133726+11364072</f>
        <v>19497798</v>
      </c>
      <c r="G48" s="90">
        <f>F48-B48</f>
        <v>19497798</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15690947</v>
      </c>
      <c r="D52" s="99">
        <f>D53+D54+D55+D56</f>
        <v>15690947</v>
      </c>
      <c r="E52" s="99">
        <f t="shared" ref="E52:G52" si="14">E53+E54+E55+E56</f>
        <v>13414947</v>
      </c>
      <c r="F52" s="99">
        <f t="shared" si="14"/>
        <v>13414947</v>
      </c>
      <c r="G52" s="99">
        <f t="shared" si="14"/>
        <v>13414947</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7">
        <v>0</v>
      </c>
      <c r="D55" s="209">
        <f>B55+C55</f>
        <v>0</v>
      </c>
      <c r="E55" s="217">
        <v>0</v>
      </c>
      <c r="F55" s="217">
        <v>0</v>
      </c>
      <c r="G55" s="219">
        <f t="shared" si="13"/>
        <v>0</v>
      </c>
    </row>
    <row r="56" spans="1:9" ht="9.75" customHeight="1" x14ac:dyDescent="0.2">
      <c r="A56" s="92" t="s">
        <v>92</v>
      </c>
      <c r="B56" s="18">
        <v>0</v>
      </c>
      <c r="C56" s="209">
        <f>10764947+4926000</f>
        <v>15690947</v>
      </c>
      <c r="D56" s="218">
        <f>B56+C56</f>
        <v>15690947</v>
      </c>
      <c r="E56" s="209">
        <f>10764947+2650000</f>
        <v>13414947</v>
      </c>
      <c r="F56" s="209">
        <f>10764947+2650000</f>
        <v>13414947</v>
      </c>
      <c r="G56" s="218">
        <f>+F56-B56</f>
        <v>13414947</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649301448+103422985</f>
        <v>752724433</v>
      </c>
      <c r="C60" s="18">
        <f>0</f>
        <v>0</v>
      </c>
      <c r="D60" s="99">
        <f>B60+C60</f>
        <v>752724433</v>
      </c>
      <c r="E60" s="18">
        <f>346288000+56882642</f>
        <v>403170642</v>
      </c>
      <c r="F60" s="18">
        <f>346288000+56882642</f>
        <v>403170642</v>
      </c>
      <c r="G60" s="99">
        <f>+F60-B60</f>
        <v>-349553791</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 t="shared" ref="B62:G62" si="20">B43+B52+B57+B60+B61</f>
        <v>752724433</v>
      </c>
      <c r="C62" s="101">
        <f>C43+C52+C57+C60+C61</f>
        <v>35188745</v>
      </c>
      <c r="D62" s="101">
        <f t="shared" si="20"/>
        <v>787913178</v>
      </c>
      <c r="E62" s="101">
        <f>E43+E52+E57+E60+E61</f>
        <v>436083387</v>
      </c>
      <c r="F62" s="101">
        <f t="shared" si="20"/>
        <v>436083387</v>
      </c>
      <c r="G62" s="101">
        <f t="shared" si="20"/>
        <v>-316641046</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812724433</v>
      </c>
      <c r="C65" s="101">
        <f>C39+C62+C63</f>
        <v>61089639</v>
      </c>
      <c r="D65" s="101">
        <f t="shared" ref="D65" si="23">D39+D62+D63</f>
        <v>873814072</v>
      </c>
      <c r="E65" s="101">
        <f>E39+E62+E63</f>
        <v>488406950</v>
      </c>
      <c r="F65" s="101">
        <f>F39+F62+F63</f>
        <v>488406950</v>
      </c>
      <c r="G65" s="101">
        <f>G39+G62+G63</f>
        <v>-324317483</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topLeftCell="A76" zoomScale="170" zoomScaleNormal="170" workbookViewId="0">
      <selection activeCell="J4" sqref="J1:R1048576"/>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72" t="s">
        <v>130</v>
      </c>
      <c r="B1" s="373"/>
      <c r="C1" s="373"/>
      <c r="D1" s="373"/>
      <c r="E1" s="373"/>
      <c r="F1" s="373"/>
      <c r="G1" s="374"/>
    </row>
    <row r="2" spans="1:10" ht="9.75" customHeight="1" x14ac:dyDescent="0.2">
      <c r="A2" s="299" t="s">
        <v>148</v>
      </c>
      <c r="B2" s="264"/>
      <c r="C2" s="264"/>
      <c r="D2" s="264"/>
      <c r="E2" s="264"/>
      <c r="F2" s="264"/>
      <c r="G2" s="265"/>
    </row>
    <row r="3" spans="1:10" ht="9" customHeight="1" x14ac:dyDescent="0.2">
      <c r="A3" s="299" t="s">
        <v>149</v>
      </c>
      <c r="B3" s="264"/>
      <c r="C3" s="264"/>
      <c r="D3" s="264"/>
      <c r="E3" s="264"/>
      <c r="F3" s="264"/>
      <c r="G3" s="265"/>
    </row>
    <row r="4" spans="1:10" ht="9" customHeight="1" x14ac:dyDescent="0.2">
      <c r="A4" s="299" t="s">
        <v>449</v>
      </c>
      <c r="B4" s="264"/>
      <c r="C4" s="264"/>
      <c r="D4" s="264"/>
      <c r="E4" s="264"/>
      <c r="F4" s="264"/>
      <c r="G4" s="265"/>
    </row>
    <row r="5" spans="1:10" ht="7.5" customHeight="1" x14ac:dyDescent="0.2">
      <c r="A5" s="369" t="s">
        <v>166</v>
      </c>
      <c r="B5" s="370"/>
      <c r="C5" s="370"/>
      <c r="D5" s="370"/>
      <c r="E5" s="370"/>
      <c r="F5" s="370"/>
      <c r="G5" s="371"/>
    </row>
    <row r="6" spans="1:10" ht="14.25" customHeight="1" x14ac:dyDescent="0.2">
      <c r="A6" s="169" t="s">
        <v>50</v>
      </c>
      <c r="B6" s="169" t="s">
        <v>355</v>
      </c>
      <c r="C6" s="169" t="s">
        <v>129</v>
      </c>
      <c r="D6" s="169" t="s">
        <v>356</v>
      </c>
      <c r="E6" s="169" t="s">
        <v>106</v>
      </c>
      <c r="F6" s="169" t="s">
        <v>108</v>
      </c>
      <c r="G6" s="169" t="s">
        <v>374</v>
      </c>
    </row>
    <row r="7" spans="1:10" ht="9" customHeight="1" x14ac:dyDescent="0.2">
      <c r="A7" s="105" t="s">
        <v>376</v>
      </c>
      <c r="B7" s="144">
        <f>B8+B16+B26+B36+B46+B56+B60+B69+B73</f>
        <v>60000000</v>
      </c>
      <c r="C7" s="144">
        <f>C8+C16+C26+C36+C46+C56+C60+C69+C73</f>
        <v>0</v>
      </c>
      <c r="D7" s="144">
        <f t="shared" ref="D7:G7" si="0">D8+D16+D26+D36+D46+D56+D60+D69+D73</f>
        <v>60000000</v>
      </c>
      <c r="E7" s="144">
        <f t="shared" si="0"/>
        <v>26464869</v>
      </c>
      <c r="F7" s="144">
        <f>F8+F16+F26+F36+F46+F56+F60+F69+F73</f>
        <v>26464869</v>
      </c>
      <c r="G7" s="144">
        <f t="shared" si="0"/>
        <v>33535131</v>
      </c>
    </row>
    <row r="8" spans="1:10" ht="9.75" customHeight="1" x14ac:dyDescent="0.2">
      <c r="A8" s="195" t="s">
        <v>80</v>
      </c>
      <c r="B8" s="196">
        <f>B9+B10+B11+B12+B13+B14+B15</f>
        <v>32951112</v>
      </c>
      <c r="C8" s="196">
        <f>C9+C10+C11+C12+C13+C14+C15</f>
        <v>-5574</v>
      </c>
      <c r="D8" s="196">
        <f>D9+D10+D11+D12+D13+D14+D15</f>
        <v>32945538</v>
      </c>
      <c r="E8" s="196">
        <f t="shared" ref="E8" si="1">E9+E10+E11+E12+E13+E14+E15</f>
        <v>15034138</v>
      </c>
      <c r="F8" s="196">
        <f t="shared" ref="F8" si="2">F9+F10+F11+F12+F13+F14+F15</f>
        <v>15034138</v>
      </c>
      <c r="G8" s="196">
        <f>D8-E8</f>
        <v>17911400</v>
      </c>
    </row>
    <row r="9" spans="1:10" ht="10.5" customHeight="1" x14ac:dyDescent="0.2">
      <c r="A9" s="106" t="s">
        <v>124</v>
      </c>
      <c r="B9" s="146">
        <v>19601001</v>
      </c>
      <c r="C9" s="146">
        <v>-75906</v>
      </c>
      <c r="D9" s="146">
        <f>+B9+C9</f>
        <v>19525095</v>
      </c>
      <c r="E9" s="146">
        <v>11073803</v>
      </c>
      <c r="F9" s="146">
        <v>11073803</v>
      </c>
      <c r="G9" s="146">
        <f t="shared" ref="G9:G15" si="3">D9-E9</f>
        <v>8451292</v>
      </c>
      <c r="J9" s="191"/>
    </row>
    <row r="10" spans="1:10" ht="10.5" customHeight="1" x14ac:dyDescent="0.2">
      <c r="A10" s="106" t="s">
        <v>377</v>
      </c>
      <c r="B10" s="146">
        <v>7623977</v>
      </c>
      <c r="C10" s="146">
        <v>35507</v>
      </c>
      <c r="D10" s="146">
        <f t="shared" ref="D10:D15" si="4">+B10+C10</f>
        <v>7659484</v>
      </c>
      <c r="E10" s="146">
        <v>2732855</v>
      </c>
      <c r="F10" s="146">
        <v>2732855</v>
      </c>
      <c r="G10" s="146">
        <f t="shared" si="3"/>
        <v>4926629</v>
      </c>
    </row>
    <row r="11" spans="1:10" ht="9.75" customHeight="1" x14ac:dyDescent="0.2">
      <c r="A11" s="106" t="s">
        <v>126</v>
      </c>
      <c r="B11" s="146">
        <v>3091896</v>
      </c>
      <c r="C11" s="146">
        <v>13149</v>
      </c>
      <c r="D11" s="146">
        <f t="shared" si="4"/>
        <v>3105045</v>
      </c>
      <c r="E11" s="146">
        <v>408209</v>
      </c>
      <c r="F11" s="146">
        <v>408209</v>
      </c>
      <c r="G11" s="146">
        <f>D11-E11</f>
        <v>2696836</v>
      </c>
    </row>
    <row r="12" spans="1:10" ht="10.5" customHeight="1" x14ac:dyDescent="0.2">
      <c r="A12" s="106" t="s">
        <v>81</v>
      </c>
      <c r="B12" s="146">
        <v>0</v>
      </c>
      <c r="C12" s="146">
        <v>2120</v>
      </c>
      <c r="D12" s="146">
        <f>+B12+C12</f>
        <v>2120</v>
      </c>
      <c r="E12" s="146">
        <v>0</v>
      </c>
      <c r="F12" s="146">
        <v>0</v>
      </c>
      <c r="G12" s="146">
        <f t="shared" si="3"/>
        <v>2120</v>
      </c>
      <c r="J12" s="192"/>
    </row>
    <row r="13" spans="1:10" ht="10.5" customHeight="1" x14ac:dyDescent="0.2">
      <c r="A13" s="106" t="s">
        <v>127</v>
      </c>
      <c r="B13" s="146">
        <v>2634238</v>
      </c>
      <c r="C13" s="146">
        <v>19556</v>
      </c>
      <c r="D13" s="146">
        <f t="shared" si="4"/>
        <v>2653794</v>
      </c>
      <c r="E13" s="146">
        <v>819271</v>
      </c>
      <c r="F13" s="146">
        <v>819271</v>
      </c>
      <c r="G13" s="146">
        <f t="shared" si="3"/>
        <v>1834523</v>
      </c>
      <c r="J13" s="7"/>
    </row>
    <row r="14" spans="1:10" ht="9" customHeight="1" x14ac:dyDescent="0.2">
      <c r="A14" s="106" t="s">
        <v>378</v>
      </c>
      <c r="B14" s="146">
        <v>0</v>
      </c>
      <c r="C14" s="146">
        <v>0</v>
      </c>
      <c r="D14" s="146">
        <f t="shared" si="4"/>
        <v>0</v>
      </c>
      <c r="E14" s="146">
        <v>0</v>
      </c>
      <c r="F14" s="146">
        <v>0</v>
      </c>
      <c r="G14" s="146">
        <f t="shared" si="3"/>
        <v>0</v>
      </c>
    </row>
    <row r="15" spans="1:10" ht="10.5" customHeight="1" x14ac:dyDescent="0.2">
      <c r="A15" s="106" t="s">
        <v>82</v>
      </c>
      <c r="B15" s="146">
        <v>0</v>
      </c>
      <c r="C15" s="146">
        <v>0</v>
      </c>
      <c r="D15" s="146">
        <f t="shared" si="4"/>
        <v>0</v>
      </c>
      <c r="E15" s="146">
        <v>0</v>
      </c>
      <c r="F15" s="146">
        <v>0</v>
      </c>
      <c r="G15" s="146">
        <f t="shared" si="3"/>
        <v>0</v>
      </c>
    </row>
    <row r="16" spans="1:10" ht="9" customHeight="1" x14ac:dyDescent="0.2">
      <c r="A16" s="197" t="s">
        <v>379</v>
      </c>
      <c r="B16" s="198">
        <f>B17+B18+B19+B20+B21+B22+B23+B24+B25</f>
        <v>4831309</v>
      </c>
      <c r="C16" s="196">
        <f>C17+C18+C19+C20+C21+C22+C23+C24+C25</f>
        <v>622922</v>
      </c>
      <c r="D16" s="196">
        <f>D17+D18+D19+D20+D21+D22+D23+D24+D25</f>
        <v>5454231</v>
      </c>
      <c r="E16" s="196">
        <f t="shared" ref="E16:G16" si="5">E17+E18+E19+E20+E21+E22+E23+E24+E25</f>
        <v>3444917</v>
      </c>
      <c r="F16" s="196">
        <f t="shared" si="5"/>
        <v>3444917</v>
      </c>
      <c r="G16" s="196">
        <f t="shared" si="5"/>
        <v>2009314</v>
      </c>
    </row>
    <row r="17" spans="1:10" ht="16.5" x14ac:dyDescent="0.2">
      <c r="A17" s="107" t="s">
        <v>380</v>
      </c>
      <c r="B17" s="146">
        <v>3176937</v>
      </c>
      <c r="C17" s="210">
        <v>123751</v>
      </c>
      <c r="D17" s="146">
        <f>+B17+C17</f>
        <v>3300688</v>
      </c>
      <c r="E17" s="210">
        <v>2589743</v>
      </c>
      <c r="F17" s="146">
        <v>2589743</v>
      </c>
      <c r="G17" s="146">
        <f>D17-E17</f>
        <v>710945</v>
      </c>
    </row>
    <row r="18" spans="1:10" ht="8.25" customHeight="1" x14ac:dyDescent="0.2">
      <c r="A18" s="107" t="s">
        <v>381</v>
      </c>
      <c r="B18" s="146">
        <v>326740</v>
      </c>
      <c r="C18" s="146">
        <v>390643</v>
      </c>
      <c r="D18" s="146">
        <f t="shared" ref="D18:D24" si="6">+B18+C18</f>
        <v>717383</v>
      </c>
      <c r="E18" s="146">
        <v>537410</v>
      </c>
      <c r="F18" s="146">
        <v>537410</v>
      </c>
      <c r="G18" s="146">
        <f>D18-E18</f>
        <v>179973</v>
      </c>
    </row>
    <row r="19" spans="1:10" ht="9" customHeight="1" x14ac:dyDescent="0.2">
      <c r="A19" s="107" t="s">
        <v>382</v>
      </c>
      <c r="B19" s="146">
        <v>312730</v>
      </c>
      <c r="C19" s="146">
        <v>-122842</v>
      </c>
      <c r="D19" s="146">
        <f t="shared" si="6"/>
        <v>189888</v>
      </c>
      <c r="E19" s="146">
        <v>0</v>
      </c>
      <c r="F19" s="146">
        <v>0</v>
      </c>
      <c r="G19" s="146">
        <f t="shared" ref="G19:G25" si="7">D19-E19</f>
        <v>189888</v>
      </c>
    </row>
    <row r="20" spans="1:10" ht="10.5" customHeight="1" x14ac:dyDescent="0.2">
      <c r="A20" s="107" t="s">
        <v>383</v>
      </c>
      <c r="B20" s="146">
        <v>286743</v>
      </c>
      <c r="C20" s="146">
        <v>-51551</v>
      </c>
      <c r="D20" s="146">
        <f t="shared" si="6"/>
        <v>235192</v>
      </c>
      <c r="E20" s="146">
        <v>64441</v>
      </c>
      <c r="F20" s="146">
        <v>64441</v>
      </c>
      <c r="G20" s="146">
        <f t="shared" si="7"/>
        <v>170751</v>
      </c>
    </row>
    <row r="21" spans="1:10" ht="9" customHeight="1" x14ac:dyDescent="0.2">
      <c r="A21" s="107" t="s">
        <v>384</v>
      </c>
      <c r="B21" s="146">
        <v>202344</v>
      </c>
      <c r="C21" s="146">
        <v>274875</v>
      </c>
      <c r="D21" s="146">
        <f t="shared" si="6"/>
        <v>477219</v>
      </c>
      <c r="E21" s="146">
        <v>158461</v>
      </c>
      <c r="F21" s="146">
        <v>158461</v>
      </c>
      <c r="G21" s="146">
        <f t="shared" si="7"/>
        <v>318758</v>
      </c>
    </row>
    <row r="22" spans="1:10" ht="10.5" customHeight="1" x14ac:dyDescent="0.2">
      <c r="A22" s="107" t="s">
        <v>385</v>
      </c>
      <c r="B22" s="146">
        <v>162413</v>
      </c>
      <c r="C22" s="146">
        <v>-8552</v>
      </c>
      <c r="D22" s="146">
        <f t="shared" si="6"/>
        <v>153861</v>
      </c>
      <c r="E22" s="146">
        <v>65139</v>
      </c>
      <c r="F22" s="146">
        <v>65139</v>
      </c>
      <c r="G22" s="146">
        <f t="shared" si="7"/>
        <v>88722</v>
      </c>
    </row>
    <row r="23" spans="1:10" ht="12.75" customHeight="1" x14ac:dyDescent="0.2">
      <c r="A23" s="107" t="s">
        <v>386</v>
      </c>
      <c r="B23" s="146">
        <v>249571</v>
      </c>
      <c r="C23" s="146">
        <v>349</v>
      </c>
      <c r="D23" s="146">
        <f t="shared" si="6"/>
        <v>249920</v>
      </c>
      <c r="E23" s="146">
        <v>349</v>
      </c>
      <c r="F23" s="146">
        <v>349</v>
      </c>
      <c r="G23" s="146">
        <f t="shared" si="7"/>
        <v>249571</v>
      </c>
    </row>
    <row r="24" spans="1:10" ht="10.5" customHeight="1" x14ac:dyDescent="0.2">
      <c r="A24" s="107" t="s">
        <v>387</v>
      </c>
      <c r="B24" s="146">
        <v>0</v>
      </c>
      <c r="C24" s="146">
        <v>15080</v>
      </c>
      <c r="D24" s="146">
        <f t="shared" si="6"/>
        <v>15080</v>
      </c>
      <c r="E24" s="146">
        <v>15080</v>
      </c>
      <c r="F24" s="146">
        <v>15080</v>
      </c>
      <c r="G24" s="146">
        <f t="shared" si="7"/>
        <v>0</v>
      </c>
    </row>
    <row r="25" spans="1:10" ht="8.25" customHeight="1" x14ac:dyDescent="0.2">
      <c r="A25" s="107" t="s">
        <v>388</v>
      </c>
      <c r="B25" s="146">
        <v>113831</v>
      </c>
      <c r="C25" s="146">
        <v>1169</v>
      </c>
      <c r="D25" s="146">
        <f>+B25+C25</f>
        <v>115000</v>
      </c>
      <c r="E25" s="146">
        <v>14294</v>
      </c>
      <c r="F25" s="146">
        <v>14294</v>
      </c>
      <c r="G25" s="146">
        <f t="shared" si="7"/>
        <v>100706</v>
      </c>
    </row>
    <row r="26" spans="1:10" ht="9.75" customHeight="1" x14ac:dyDescent="0.2">
      <c r="A26" s="212" t="s">
        <v>389</v>
      </c>
      <c r="B26" s="198">
        <f>B27+B28+B29+B30+B31+B32+B33+B34+B35</f>
        <v>11515511</v>
      </c>
      <c r="C26" s="198">
        <f>C27+C28+C29+C30+C31+C32+C33+C34+C35</f>
        <v>-710125</v>
      </c>
      <c r="D26" s="198">
        <f t="shared" ref="D26:F26" si="8">D27+D28+D29+D30+D31+D32+D33+D34+D35</f>
        <v>10805386</v>
      </c>
      <c r="E26" s="198">
        <f>E27+E28+E29+E30+E31+E32+E33+E34+E35</f>
        <v>6076927</v>
      </c>
      <c r="F26" s="198">
        <f t="shared" si="8"/>
        <v>6076927</v>
      </c>
      <c r="G26" s="198">
        <f>G27+G28+G29+G30+G31+G32+G33+G34+G35</f>
        <v>4728459</v>
      </c>
    </row>
    <row r="27" spans="1:10" ht="8.25" customHeight="1" x14ac:dyDescent="0.2">
      <c r="A27" s="107" t="s">
        <v>390</v>
      </c>
      <c r="B27" s="146">
        <v>104438</v>
      </c>
      <c r="C27" s="146">
        <v>1589869</v>
      </c>
      <c r="D27" s="146">
        <f t="shared" ref="D27:D35" si="9">+B27+C27</f>
        <v>1694307</v>
      </c>
      <c r="E27" s="146">
        <v>1330900</v>
      </c>
      <c r="F27" s="146">
        <v>1330900</v>
      </c>
      <c r="G27" s="146">
        <f>D27-E27</f>
        <v>363407</v>
      </c>
      <c r="I27" s="1"/>
      <c r="J27" s="1"/>
    </row>
    <row r="28" spans="1:10" ht="9.75" customHeight="1" x14ac:dyDescent="0.2">
      <c r="A28" s="107" t="s">
        <v>391</v>
      </c>
      <c r="B28" s="146">
        <v>7090</v>
      </c>
      <c r="C28" s="146">
        <v>85775</v>
      </c>
      <c r="D28" s="146">
        <f t="shared" si="9"/>
        <v>92865</v>
      </c>
      <c r="E28" s="146">
        <v>95399</v>
      </c>
      <c r="F28" s="146">
        <v>95399</v>
      </c>
      <c r="G28" s="146">
        <f t="shared" ref="G28:G35" si="10">D28-E28</f>
        <v>-2534</v>
      </c>
      <c r="I28" s="1"/>
      <c r="J28" s="1"/>
    </row>
    <row r="29" spans="1:10" ht="8.25" customHeight="1" x14ac:dyDescent="0.2">
      <c r="A29" s="107" t="s">
        <v>392</v>
      </c>
      <c r="B29" s="146">
        <v>1648083</v>
      </c>
      <c r="C29" s="146">
        <v>336022</v>
      </c>
      <c r="D29" s="146">
        <f t="shared" si="9"/>
        <v>1984105</v>
      </c>
      <c r="E29" s="146">
        <v>1008615</v>
      </c>
      <c r="F29" s="146">
        <v>1008615</v>
      </c>
      <c r="G29" s="146">
        <f t="shared" si="10"/>
        <v>975490</v>
      </c>
      <c r="I29" s="1"/>
      <c r="J29" s="1"/>
    </row>
    <row r="30" spans="1:10" ht="9.75" customHeight="1" x14ac:dyDescent="0.2">
      <c r="A30" s="107" t="s">
        <v>393</v>
      </c>
      <c r="B30" s="146">
        <v>2208688</v>
      </c>
      <c r="C30" s="146">
        <v>-1031608</v>
      </c>
      <c r="D30" s="146">
        <f t="shared" si="9"/>
        <v>1177080</v>
      </c>
      <c r="E30" s="146">
        <v>1175514</v>
      </c>
      <c r="F30" s="146">
        <v>1175514</v>
      </c>
      <c r="G30" s="146">
        <f t="shared" si="10"/>
        <v>1566</v>
      </c>
      <c r="I30" s="1"/>
      <c r="J30" s="1"/>
    </row>
    <row r="31" spans="1:10" ht="13.5" customHeight="1" x14ac:dyDescent="0.2">
      <c r="A31" s="107" t="s">
        <v>394</v>
      </c>
      <c r="B31" s="146">
        <v>3884236</v>
      </c>
      <c r="C31" s="146">
        <v>-1174992</v>
      </c>
      <c r="D31" s="146">
        <f t="shared" si="9"/>
        <v>2709244</v>
      </c>
      <c r="E31" s="146">
        <v>1547542</v>
      </c>
      <c r="F31" s="146">
        <v>1547542</v>
      </c>
      <c r="G31" s="146">
        <f t="shared" si="10"/>
        <v>1161702</v>
      </c>
      <c r="I31" s="1"/>
      <c r="J31" s="1"/>
    </row>
    <row r="32" spans="1:10" ht="8.25" customHeight="1" x14ac:dyDescent="0.2">
      <c r="A32" s="107" t="s">
        <v>395</v>
      </c>
      <c r="B32" s="146">
        <v>1021216</v>
      </c>
      <c r="C32" s="146">
        <v>-5510</v>
      </c>
      <c r="D32" s="146">
        <f t="shared" si="9"/>
        <v>1015706</v>
      </c>
      <c r="E32" s="146">
        <v>291453</v>
      </c>
      <c r="F32" s="146">
        <v>291453</v>
      </c>
      <c r="G32" s="146">
        <f t="shared" si="10"/>
        <v>724253</v>
      </c>
      <c r="I32" s="1"/>
      <c r="J32" s="1"/>
    </row>
    <row r="33" spans="1:10" ht="7.5" customHeight="1" x14ac:dyDescent="0.2">
      <c r="A33" s="107" t="s">
        <v>396</v>
      </c>
      <c r="B33" s="146">
        <v>545197</v>
      </c>
      <c r="C33" s="146">
        <v>151800</v>
      </c>
      <c r="D33" s="146">
        <f t="shared" si="9"/>
        <v>696997</v>
      </c>
      <c r="E33" s="146">
        <v>469515</v>
      </c>
      <c r="F33" s="146">
        <v>469515</v>
      </c>
      <c r="G33" s="146">
        <f t="shared" si="10"/>
        <v>227482</v>
      </c>
      <c r="I33" s="1"/>
      <c r="J33" s="1"/>
    </row>
    <row r="34" spans="1:10" ht="10.5" customHeight="1" x14ac:dyDescent="0.2">
      <c r="A34" s="107" t="s">
        <v>397</v>
      </c>
      <c r="B34" s="146">
        <v>1249513</v>
      </c>
      <c r="C34" s="146">
        <v>-74972</v>
      </c>
      <c r="D34" s="146">
        <f t="shared" si="9"/>
        <v>1174541</v>
      </c>
      <c r="E34" s="146">
        <v>138345</v>
      </c>
      <c r="F34" s="146">
        <v>138345</v>
      </c>
      <c r="G34" s="146">
        <f t="shared" si="10"/>
        <v>1036196</v>
      </c>
      <c r="I34" s="1"/>
      <c r="J34" s="1"/>
    </row>
    <row r="35" spans="1:10" ht="9" customHeight="1" x14ac:dyDescent="0.2">
      <c r="A35" s="107" t="s">
        <v>398</v>
      </c>
      <c r="B35" s="146">
        <v>847050</v>
      </c>
      <c r="C35" s="146">
        <v>-586509</v>
      </c>
      <c r="D35" s="146">
        <f t="shared" si="9"/>
        <v>260541</v>
      </c>
      <c r="E35" s="146">
        <v>19644</v>
      </c>
      <c r="F35" s="146">
        <v>19644</v>
      </c>
      <c r="G35" s="146">
        <f t="shared" si="10"/>
        <v>240897</v>
      </c>
      <c r="I35" s="1"/>
      <c r="J35" s="1"/>
    </row>
    <row r="36" spans="1:10" ht="16.5" x14ac:dyDescent="0.2">
      <c r="A36" s="212" t="s">
        <v>399</v>
      </c>
      <c r="B36" s="198">
        <f>B37+B38+B39+B40+B41+B42+B43+B44+B45</f>
        <v>8702068</v>
      </c>
      <c r="C36" s="198">
        <f>C37+C38+C39+C40+C41+C42+C43+C44+C45</f>
        <v>4500</v>
      </c>
      <c r="D36" s="198">
        <f t="shared" ref="D36:F36" si="11">D37+D38+D39+D40+D41+D42+D43+D44+D45</f>
        <v>8706568</v>
      </c>
      <c r="E36" s="198">
        <f t="shared" si="11"/>
        <v>179710</v>
      </c>
      <c r="F36" s="198">
        <f t="shared" si="11"/>
        <v>179710</v>
      </c>
      <c r="G36" s="198">
        <f>G37+G38+G39+G40+G41+G42+G43+G44+G45</f>
        <v>8526858</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8702068</v>
      </c>
      <c r="C40" s="146">
        <v>4500</v>
      </c>
      <c r="D40" s="146">
        <f t="shared" si="12"/>
        <v>8706568</v>
      </c>
      <c r="E40" s="146">
        <v>179710</v>
      </c>
      <c r="F40" s="146">
        <v>179710</v>
      </c>
      <c r="G40" s="146">
        <f>D40-E40</f>
        <v>8526858</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2" t="s">
        <v>409</v>
      </c>
      <c r="B46" s="198">
        <f>B47+B48+B49+B50+B51+B52+B53+B54+B55</f>
        <v>2000000</v>
      </c>
      <c r="C46" s="198">
        <f>C47+C48+C49+C50+C51+C52+C53+C54+C55</f>
        <v>88277</v>
      </c>
      <c r="D46" s="198">
        <f t="shared" ref="D46:F46" si="14">D47+D48+D49+D50+D51+D52+D53+D54+D55</f>
        <v>2088277</v>
      </c>
      <c r="E46" s="198">
        <f t="shared" si="14"/>
        <v>1729177</v>
      </c>
      <c r="F46" s="232">
        <f t="shared" si="14"/>
        <v>1729177</v>
      </c>
      <c r="G46" s="198">
        <f>G47+G48+G49+G50+G51+G52+G53+G54+G55</f>
        <v>359100</v>
      </c>
    </row>
    <row r="47" spans="1:10" ht="10.5" customHeight="1" x14ac:dyDescent="0.2">
      <c r="A47" s="107" t="s">
        <v>410</v>
      </c>
      <c r="B47" s="146">
        <v>650452</v>
      </c>
      <c r="C47" s="146">
        <v>-314797</v>
      </c>
      <c r="D47" s="146">
        <f t="shared" ref="D47:D55" si="15">+B47+C47</f>
        <v>335655</v>
      </c>
      <c r="E47" s="146">
        <v>260391</v>
      </c>
      <c r="F47" s="146">
        <v>260391</v>
      </c>
      <c r="G47" s="146">
        <f>D47-E47</f>
        <v>75264</v>
      </c>
    </row>
    <row r="48" spans="1:10" ht="10.5" customHeight="1" x14ac:dyDescent="0.2">
      <c r="A48" s="107" t="s">
        <v>411</v>
      </c>
      <c r="B48" s="146">
        <v>556758</v>
      </c>
      <c r="C48" s="210">
        <v>295803</v>
      </c>
      <c r="D48" s="146">
        <f t="shared" si="15"/>
        <v>852561</v>
      </c>
      <c r="E48" s="146">
        <v>778682</v>
      </c>
      <c r="F48" s="146">
        <v>778682</v>
      </c>
      <c r="G48" s="146">
        <f t="shared" ref="G48:G55" si="16">D48-E48</f>
        <v>73879</v>
      </c>
    </row>
    <row r="49" spans="1:7" ht="9" customHeight="1" x14ac:dyDescent="0.2">
      <c r="A49" s="107" t="s">
        <v>412</v>
      </c>
      <c r="B49" s="146">
        <v>650321</v>
      </c>
      <c r="C49" s="146">
        <v>-480083</v>
      </c>
      <c r="D49" s="146">
        <f t="shared" si="15"/>
        <v>170238</v>
      </c>
      <c r="E49" s="146">
        <v>0</v>
      </c>
      <c r="F49" s="146">
        <v>0</v>
      </c>
      <c r="G49" s="146">
        <f t="shared" si="16"/>
        <v>170238</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142469</v>
      </c>
      <c r="C52" s="146">
        <v>587354</v>
      </c>
      <c r="D52" s="146">
        <f>+B52+C52</f>
        <v>729823</v>
      </c>
      <c r="E52" s="146">
        <v>690104</v>
      </c>
      <c r="F52" s="146">
        <v>690104</v>
      </c>
      <c r="G52" s="146">
        <f t="shared" si="16"/>
        <v>39719</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0</v>
      </c>
      <c r="D55" s="146">
        <f t="shared" si="15"/>
        <v>0</v>
      </c>
      <c r="E55" s="146">
        <v>0</v>
      </c>
      <c r="F55" s="146">
        <v>0</v>
      </c>
      <c r="G55" s="146">
        <f t="shared" si="16"/>
        <v>0</v>
      </c>
    </row>
    <row r="56" spans="1:7" ht="10.5" customHeight="1" x14ac:dyDescent="0.2">
      <c r="A56" s="212" t="s">
        <v>419</v>
      </c>
      <c r="B56" s="198">
        <f>B57+B58+B59</f>
        <v>0</v>
      </c>
      <c r="C56" s="198">
        <f>C57+C58+C59</f>
        <v>0</v>
      </c>
      <c r="D56" s="198">
        <f t="shared" ref="D56:G56" si="17">D57+D58+D59</f>
        <v>0</v>
      </c>
      <c r="E56" s="198">
        <f t="shared" si="17"/>
        <v>0</v>
      </c>
      <c r="F56" s="232">
        <f t="shared" si="17"/>
        <v>0</v>
      </c>
      <c r="G56" s="198">
        <f t="shared" si="17"/>
        <v>0</v>
      </c>
    </row>
    <row r="57" spans="1:7" ht="9" customHeight="1" x14ac:dyDescent="0.2">
      <c r="A57" s="107" t="s">
        <v>420</v>
      </c>
      <c r="B57" s="146">
        <v>0</v>
      </c>
      <c r="C57" s="146"/>
      <c r="D57" s="146">
        <f t="shared" ref="D57" si="18">+B57+C57</f>
        <v>0</v>
      </c>
      <c r="E57" s="146"/>
      <c r="F57" s="230"/>
      <c r="G57" s="146">
        <f>D57-E57</f>
        <v>0</v>
      </c>
    </row>
    <row r="58" spans="1:7" ht="9" customHeight="1" x14ac:dyDescent="0.2">
      <c r="A58" s="107" t="s">
        <v>421</v>
      </c>
      <c r="B58" s="146">
        <v>0</v>
      </c>
      <c r="C58" s="146"/>
      <c r="D58" s="146">
        <f>+B58+C58</f>
        <v>0</v>
      </c>
      <c r="E58" s="146"/>
      <c r="F58" s="210"/>
      <c r="G58" s="146">
        <f>D58-E58</f>
        <v>0</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5" t="s">
        <v>443</v>
      </c>
      <c r="B60" s="196">
        <f>B61+B62+B63+B64+B65+B67+B68</f>
        <v>0</v>
      </c>
      <c r="C60" s="196">
        <f t="shared" ref="C60:G60" si="20">C61+C62+C63+C64+C65</f>
        <v>0</v>
      </c>
      <c r="D60" s="196">
        <f t="shared" si="20"/>
        <v>0</v>
      </c>
      <c r="E60" s="196">
        <f t="shared" si="20"/>
        <v>0</v>
      </c>
      <c r="F60" s="196">
        <f t="shared" si="20"/>
        <v>0</v>
      </c>
      <c r="G60" s="196">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5" t="s">
        <v>431</v>
      </c>
      <c r="B69" s="196">
        <f>B70+B71+B72</f>
        <v>0</v>
      </c>
      <c r="C69" s="196">
        <f t="shared" ref="C69:G69" si="25">C70+C71+C72</f>
        <v>0</v>
      </c>
      <c r="D69" s="196">
        <f t="shared" si="25"/>
        <v>0</v>
      </c>
      <c r="E69" s="196">
        <f t="shared" si="25"/>
        <v>0</v>
      </c>
      <c r="F69" s="196">
        <f t="shared" si="25"/>
        <v>0</v>
      </c>
      <c r="G69" s="196">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5" t="s">
        <v>435</v>
      </c>
      <c r="B73" s="196">
        <f t="shared" ref="B73:G73" si="30">B74+B75+B76+B77+B78+B79+B80</f>
        <v>0</v>
      </c>
      <c r="C73" s="196">
        <f t="shared" si="30"/>
        <v>0</v>
      </c>
      <c r="D73" s="196">
        <f t="shared" si="30"/>
        <v>0</v>
      </c>
      <c r="E73" s="196">
        <f t="shared" si="30"/>
        <v>0</v>
      </c>
      <c r="F73" s="196">
        <f t="shared" si="30"/>
        <v>0</v>
      </c>
      <c r="G73" s="196">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3"/>
      <c r="B81" s="193"/>
      <c r="C81" s="193"/>
      <c r="D81" s="193"/>
      <c r="E81" s="193"/>
      <c r="F81" s="193"/>
      <c r="G81" s="193"/>
    </row>
    <row r="82" spans="1:7" ht="9" customHeight="1" x14ac:dyDescent="0.2">
      <c r="A82" s="239" t="s">
        <v>79</v>
      </c>
      <c r="B82" s="109">
        <f>B83+B91+B101+B111+B121+B131+B135+B144+B148</f>
        <v>752724433</v>
      </c>
      <c r="C82" s="109">
        <f>C83+C91+C101+C111+C121+C131+C135+C144+C148</f>
        <v>26072669</v>
      </c>
      <c r="D82" s="241">
        <f t="shared" ref="D82:G82" si="35">D83+D91+D101+D111+D121+D131+D135+D144+D148</f>
        <v>778797102</v>
      </c>
      <c r="E82" s="247">
        <f t="shared" si="35"/>
        <v>353610525</v>
      </c>
      <c r="F82" s="109">
        <f>F83+F91+F101+F111+F121+F131+F135+F144+F148</f>
        <v>343659383</v>
      </c>
      <c r="G82" s="109">
        <f t="shared" si="35"/>
        <v>425186577</v>
      </c>
    </row>
    <row r="83" spans="1:7" s="201" customFormat="1" ht="9" customHeight="1" x14ac:dyDescent="0.2">
      <c r="A83" s="133" t="s">
        <v>80</v>
      </c>
      <c r="B83" s="205">
        <f>B84+B85+B86+B87+B88+B89+B90</f>
        <v>575102711</v>
      </c>
      <c r="C83" s="196">
        <f>C84+C85+C86+C87+C88+C89+C90</f>
        <v>-109518</v>
      </c>
      <c r="D83" s="242">
        <f t="shared" ref="D83:F83" si="36">D84+D85+D86+D87+D88+D89+D90</f>
        <v>574993193</v>
      </c>
      <c r="E83" s="238">
        <f>E84+E85+E86+E87+E88+E89+E90</f>
        <v>316559193</v>
      </c>
      <c r="F83" s="205">
        <f t="shared" si="36"/>
        <v>306608051</v>
      </c>
      <c r="G83" s="205">
        <f>G84+G85+G86+G87+G88+G89+G90</f>
        <v>258434000</v>
      </c>
    </row>
    <row r="84" spans="1:7" ht="9" customHeight="1" x14ac:dyDescent="0.2">
      <c r="A84" s="235" t="s">
        <v>124</v>
      </c>
      <c r="B84" s="146">
        <v>193483692</v>
      </c>
      <c r="C84" s="229">
        <v>-1575243</v>
      </c>
      <c r="D84" s="229">
        <f>+B84+C84</f>
        <v>191908449</v>
      </c>
      <c r="E84" s="229">
        <v>140186290</v>
      </c>
      <c r="F84" s="229">
        <v>140186290</v>
      </c>
      <c r="G84" s="146">
        <f>+D84-E84</f>
        <v>51722159</v>
      </c>
    </row>
    <row r="85" spans="1:7" ht="9" customHeight="1" x14ac:dyDescent="0.2">
      <c r="A85" s="235" t="s">
        <v>125</v>
      </c>
      <c r="B85" s="146">
        <v>53551688</v>
      </c>
      <c r="C85" s="229">
        <v>1732135</v>
      </c>
      <c r="D85" s="229">
        <f t="shared" ref="D85:D89" si="37">+B85+C85</f>
        <v>55283823</v>
      </c>
      <c r="E85" s="229">
        <v>38800850</v>
      </c>
      <c r="F85" s="229">
        <v>38800850</v>
      </c>
      <c r="G85" s="146">
        <f t="shared" ref="G85:G89" si="38">+D85-E85</f>
        <v>16482973</v>
      </c>
    </row>
    <row r="86" spans="1:7" ht="9" customHeight="1" x14ac:dyDescent="0.2">
      <c r="A86" s="235" t="s">
        <v>126</v>
      </c>
      <c r="B86" s="146">
        <v>167855416</v>
      </c>
      <c r="C86" s="229">
        <v>-591639</v>
      </c>
      <c r="D86" s="229">
        <f t="shared" si="37"/>
        <v>167263777</v>
      </c>
      <c r="E86" s="229">
        <v>70858128</v>
      </c>
      <c r="F86" s="229">
        <v>70858128</v>
      </c>
      <c r="G86" s="146">
        <f t="shared" si="38"/>
        <v>96405649</v>
      </c>
    </row>
    <row r="87" spans="1:7" ht="9" customHeight="1" x14ac:dyDescent="0.2">
      <c r="A87" s="235" t="s">
        <v>81</v>
      </c>
      <c r="B87" s="146">
        <v>122907818</v>
      </c>
      <c r="C87" s="229">
        <v>-941109</v>
      </c>
      <c r="D87" s="229">
        <f t="shared" si="37"/>
        <v>121966709</v>
      </c>
      <c r="E87" s="229">
        <v>37941246</v>
      </c>
      <c r="F87" s="229">
        <v>27990104</v>
      </c>
      <c r="G87" s="146">
        <f t="shared" si="38"/>
        <v>84025463</v>
      </c>
    </row>
    <row r="88" spans="1:7" ht="9" customHeight="1" x14ac:dyDescent="0.2">
      <c r="A88" s="235" t="s">
        <v>127</v>
      </c>
      <c r="B88" s="146">
        <v>37304097</v>
      </c>
      <c r="C88" s="229">
        <v>1266338</v>
      </c>
      <c r="D88" s="229">
        <f t="shared" si="37"/>
        <v>38570435</v>
      </c>
      <c r="E88" s="229">
        <v>28772679</v>
      </c>
      <c r="F88" s="229">
        <v>28772679</v>
      </c>
      <c r="G88" s="146">
        <f t="shared" si="38"/>
        <v>9797756</v>
      </c>
    </row>
    <row r="89" spans="1:7" ht="9" customHeight="1" x14ac:dyDescent="0.2">
      <c r="A89" s="235" t="s">
        <v>128</v>
      </c>
      <c r="B89" s="146">
        <v>0</v>
      </c>
      <c r="C89" s="229">
        <v>0</v>
      </c>
      <c r="D89" s="229">
        <f t="shared" si="37"/>
        <v>0</v>
      </c>
      <c r="E89" s="229">
        <v>0</v>
      </c>
      <c r="F89" s="229">
        <v>0</v>
      </c>
      <c r="G89" s="146">
        <f t="shared" si="38"/>
        <v>0</v>
      </c>
    </row>
    <row r="90" spans="1:7" ht="9" customHeight="1" x14ac:dyDescent="0.2">
      <c r="A90" s="235" t="s">
        <v>82</v>
      </c>
      <c r="B90" s="244">
        <v>0</v>
      </c>
      <c r="C90" s="229">
        <v>0</v>
      </c>
      <c r="D90" s="236">
        <f t="shared" ref="D90" si="39">+B90+C90</f>
        <v>0</v>
      </c>
      <c r="E90" s="229">
        <v>0</v>
      </c>
      <c r="F90" s="229">
        <v>0</v>
      </c>
      <c r="G90" s="146">
        <f t="shared" ref="G90" si="40">+D90-E90</f>
        <v>0</v>
      </c>
    </row>
    <row r="91" spans="1:7" s="201" customFormat="1" ht="14.25" customHeight="1" x14ac:dyDescent="0.2">
      <c r="A91" s="233" t="s">
        <v>379</v>
      </c>
      <c r="B91" s="231">
        <f>B92+B93+B94+B95+B96+B97+B98+B99+B100</f>
        <v>71048689</v>
      </c>
      <c r="C91" s="231">
        <f>C92+C93+C94+C95+C96+C97+C98+C99+C100</f>
        <v>4792839</v>
      </c>
      <c r="D91" s="237">
        <f t="shared" ref="D91:G91" si="41">D92+D93+D94+D95+D96+D97+D98+D99+D100</f>
        <v>75841528</v>
      </c>
      <c r="E91" s="248">
        <f t="shared" si="41"/>
        <v>11900865</v>
      </c>
      <c r="F91" s="232">
        <f t="shared" si="41"/>
        <v>11900865</v>
      </c>
      <c r="G91" s="211">
        <f t="shared" si="41"/>
        <v>63940663</v>
      </c>
    </row>
    <row r="92" spans="1:7" ht="16.5" x14ac:dyDescent="0.15">
      <c r="A92" s="234" t="s">
        <v>380</v>
      </c>
      <c r="B92" s="146">
        <v>41519257</v>
      </c>
      <c r="C92" s="146">
        <v>3069309</v>
      </c>
      <c r="D92" s="228">
        <f>+B92+C92</f>
        <v>44588566</v>
      </c>
      <c r="E92" s="146">
        <v>7056688</v>
      </c>
      <c r="F92" s="146">
        <v>7056688</v>
      </c>
      <c r="G92" s="146">
        <f t="shared" ref="G92:G93" si="42">+D92-E92</f>
        <v>37531878</v>
      </c>
    </row>
    <row r="93" spans="1:7" ht="9.75" customHeight="1" x14ac:dyDescent="0.2">
      <c r="A93" s="235" t="s">
        <v>381</v>
      </c>
      <c r="B93" s="146">
        <v>8188392</v>
      </c>
      <c r="C93" s="146">
        <v>123700</v>
      </c>
      <c r="D93" s="230">
        <f t="shared" ref="D93" si="43">+B93+C93</f>
        <v>8312092</v>
      </c>
      <c r="E93" s="146">
        <v>1118469</v>
      </c>
      <c r="F93" s="146">
        <v>1118469</v>
      </c>
      <c r="G93" s="146">
        <f t="shared" si="42"/>
        <v>7193623</v>
      </c>
    </row>
    <row r="94" spans="1:7" ht="9.75" customHeight="1" x14ac:dyDescent="0.2">
      <c r="A94" s="235" t="s">
        <v>382</v>
      </c>
      <c r="B94" s="146">
        <v>309107</v>
      </c>
      <c r="C94" s="146">
        <v>0</v>
      </c>
      <c r="D94" s="230">
        <f t="shared" ref="D94:D100" si="44">+B94+C94</f>
        <v>309107</v>
      </c>
      <c r="E94" s="146">
        <v>17644</v>
      </c>
      <c r="F94" s="146">
        <v>17644</v>
      </c>
      <c r="G94" s="146">
        <f t="shared" ref="G94:G100" si="45">+D94-E94</f>
        <v>291463</v>
      </c>
    </row>
    <row r="95" spans="1:7" ht="9.75" customHeight="1" x14ac:dyDescent="0.2">
      <c r="A95" s="235" t="s">
        <v>383</v>
      </c>
      <c r="B95" s="146">
        <v>5555608</v>
      </c>
      <c r="C95" s="146">
        <v>58726</v>
      </c>
      <c r="D95" s="230">
        <f t="shared" si="44"/>
        <v>5614334</v>
      </c>
      <c r="E95" s="146">
        <v>509167</v>
      </c>
      <c r="F95" s="146">
        <v>509167</v>
      </c>
      <c r="G95" s="146">
        <f t="shared" si="45"/>
        <v>5105167</v>
      </c>
    </row>
    <row r="96" spans="1:7" ht="10.5" customHeight="1" x14ac:dyDescent="0.2">
      <c r="A96" s="235" t="s">
        <v>384</v>
      </c>
      <c r="B96" s="146">
        <v>5166912</v>
      </c>
      <c r="C96" s="146">
        <v>1428867</v>
      </c>
      <c r="D96" s="230">
        <f t="shared" si="44"/>
        <v>6595779</v>
      </c>
      <c r="E96" s="146">
        <v>1417243</v>
      </c>
      <c r="F96" s="146">
        <v>1417243</v>
      </c>
      <c r="G96" s="146">
        <f t="shared" si="45"/>
        <v>5178536</v>
      </c>
    </row>
    <row r="97" spans="1:7" ht="9.75" customHeight="1" x14ac:dyDescent="0.2">
      <c r="A97" s="235" t="s">
        <v>385</v>
      </c>
      <c r="B97" s="146">
        <v>6677090</v>
      </c>
      <c r="C97" s="146">
        <v>125035</v>
      </c>
      <c r="D97" s="230">
        <f t="shared" si="44"/>
        <v>6802125</v>
      </c>
      <c r="E97" s="146">
        <v>1345536</v>
      </c>
      <c r="F97" s="146">
        <v>1345536</v>
      </c>
      <c r="G97" s="146">
        <f t="shared" si="45"/>
        <v>5456589</v>
      </c>
    </row>
    <row r="98" spans="1:7" ht="16.5" x14ac:dyDescent="0.2">
      <c r="A98" s="235" t="s">
        <v>386</v>
      </c>
      <c r="B98" s="146">
        <v>2153758</v>
      </c>
      <c r="C98" s="146">
        <v>-22000</v>
      </c>
      <c r="D98" s="230">
        <f t="shared" si="44"/>
        <v>2131758</v>
      </c>
      <c r="E98" s="146">
        <v>381885</v>
      </c>
      <c r="F98" s="146">
        <v>381885</v>
      </c>
      <c r="G98" s="146">
        <f t="shared" si="45"/>
        <v>1749873</v>
      </c>
    </row>
    <row r="99" spans="1:7" ht="8.25" customHeight="1" x14ac:dyDescent="0.2">
      <c r="A99" s="235" t="s">
        <v>387</v>
      </c>
      <c r="B99" s="146">
        <v>352317</v>
      </c>
      <c r="C99" s="146">
        <v>0</v>
      </c>
      <c r="D99" s="228">
        <f t="shared" si="44"/>
        <v>352317</v>
      </c>
      <c r="E99" s="146">
        <v>0</v>
      </c>
      <c r="F99" s="146">
        <v>0</v>
      </c>
      <c r="G99" s="146">
        <f t="shared" si="45"/>
        <v>352317</v>
      </c>
    </row>
    <row r="100" spans="1:7" ht="9.75" customHeight="1" x14ac:dyDescent="0.2">
      <c r="A100" s="235" t="s">
        <v>388</v>
      </c>
      <c r="B100" s="146">
        <v>1126248</v>
      </c>
      <c r="C100" s="146">
        <v>9202</v>
      </c>
      <c r="D100" s="230">
        <f t="shared" si="44"/>
        <v>1135450</v>
      </c>
      <c r="E100" s="146">
        <v>54233</v>
      </c>
      <c r="F100" s="146">
        <v>54233</v>
      </c>
      <c r="G100" s="243">
        <f t="shared" si="45"/>
        <v>1081217</v>
      </c>
    </row>
    <row r="101" spans="1:7" s="201" customFormat="1" ht="9.75" customHeight="1" x14ac:dyDescent="0.2">
      <c r="A101" s="233" t="s">
        <v>389</v>
      </c>
      <c r="B101" s="232">
        <f>B102+B103+B104+B105+B106+B107+B108+B109+B110</f>
        <v>106573033</v>
      </c>
      <c r="C101" s="232">
        <f>C102+C103+C104+C105+C106+C107+C108+C109+C110</f>
        <v>15010285</v>
      </c>
      <c r="D101" s="246">
        <f t="shared" ref="D101:G101" si="46">D102+D103+D104+D105+D106+D107+D108+D109+D110</f>
        <v>121583318</v>
      </c>
      <c r="E101" s="250">
        <f>E102+E103+E104+E105+E106+E107+E108+E109+E110</f>
        <v>24313514</v>
      </c>
      <c r="F101" s="232">
        <f t="shared" si="46"/>
        <v>24313514</v>
      </c>
      <c r="G101" s="246">
        <f t="shared" si="46"/>
        <v>97269804</v>
      </c>
    </row>
    <row r="102" spans="1:7" ht="9" customHeight="1" x14ac:dyDescent="0.2">
      <c r="A102" s="235" t="s">
        <v>390</v>
      </c>
      <c r="B102" s="146">
        <v>27406513</v>
      </c>
      <c r="C102" s="146">
        <v>414971</v>
      </c>
      <c r="D102" s="243">
        <f t="shared" ref="D102" si="47">+B102+C102</f>
        <v>27821484</v>
      </c>
      <c r="E102" s="146">
        <v>5400682</v>
      </c>
      <c r="F102" s="146">
        <v>5400682</v>
      </c>
      <c r="G102" s="243">
        <f t="shared" ref="G102" si="48">+D102-E102</f>
        <v>22420802</v>
      </c>
    </row>
    <row r="103" spans="1:7" ht="9" customHeight="1" x14ac:dyDescent="0.2">
      <c r="A103" s="235" t="s">
        <v>391</v>
      </c>
      <c r="B103" s="146">
        <v>3961486</v>
      </c>
      <c r="C103" s="146">
        <v>5944</v>
      </c>
      <c r="D103" s="243">
        <f t="shared" ref="D103:D110" si="49">+B103+C103</f>
        <v>3967430</v>
      </c>
      <c r="E103" s="146">
        <v>1570249</v>
      </c>
      <c r="F103" s="146">
        <v>1570249</v>
      </c>
      <c r="G103" s="243">
        <f t="shared" ref="G103:G110" si="50">+D103-E103</f>
        <v>2397181</v>
      </c>
    </row>
    <row r="104" spans="1:7" ht="9.75" customHeight="1" x14ac:dyDescent="0.2">
      <c r="A104" s="235" t="s">
        <v>392</v>
      </c>
      <c r="B104" s="146">
        <v>11450332</v>
      </c>
      <c r="C104" s="146">
        <v>1291217</v>
      </c>
      <c r="D104" s="243">
        <f t="shared" si="49"/>
        <v>12741549</v>
      </c>
      <c r="E104" s="146">
        <v>1343660</v>
      </c>
      <c r="F104" s="146">
        <v>1343660</v>
      </c>
      <c r="G104" s="243">
        <f t="shared" si="50"/>
        <v>11397889</v>
      </c>
    </row>
    <row r="105" spans="1:7" ht="11.25" customHeight="1" x14ac:dyDescent="0.2">
      <c r="A105" s="235" t="s">
        <v>393</v>
      </c>
      <c r="B105" s="146">
        <v>4572281</v>
      </c>
      <c r="C105" s="146">
        <v>265396</v>
      </c>
      <c r="D105" s="243">
        <f t="shared" si="49"/>
        <v>4837677</v>
      </c>
      <c r="E105" s="146">
        <v>1436628</v>
      </c>
      <c r="F105" s="146">
        <v>1436628</v>
      </c>
      <c r="G105" s="243">
        <f t="shared" si="50"/>
        <v>3401049</v>
      </c>
    </row>
    <row r="106" spans="1:7" ht="11.25" customHeight="1" x14ac:dyDescent="0.2">
      <c r="A106" s="235" t="s">
        <v>394</v>
      </c>
      <c r="B106" s="146">
        <v>16961385</v>
      </c>
      <c r="C106" s="146">
        <v>8592040</v>
      </c>
      <c r="D106" s="243">
        <f t="shared" si="49"/>
        <v>25553425</v>
      </c>
      <c r="E106" s="146">
        <v>8862526</v>
      </c>
      <c r="F106" s="146">
        <v>8862526</v>
      </c>
      <c r="G106" s="243">
        <f t="shared" si="50"/>
        <v>16690899</v>
      </c>
    </row>
    <row r="107" spans="1:7" ht="10.5" customHeight="1" x14ac:dyDescent="0.2">
      <c r="A107" s="235" t="s">
        <v>395</v>
      </c>
      <c r="B107" s="146">
        <v>13407215</v>
      </c>
      <c r="C107" s="146">
        <v>-67716</v>
      </c>
      <c r="D107" s="243">
        <f t="shared" si="49"/>
        <v>13339499</v>
      </c>
      <c r="E107" s="146">
        <v>2699969</v>
      </c>
      <c r="F107" s="146">
        <v>2699969</v>
      </c>
      <c r="G107" s="243">
        <f t="shared" si="50"/>
        <v>10639530</v>
      </c>
    </row>
    <row r="108" spans="1:7" ht="10.5" customHeight="1" x14ac:dyDescent="0.2">
      <c r="A108" s="235" t="s">
        <v>396</v>
      </c>
      <c r="B108" s="146">
        <v>9866500</v>
      </c>
      <c r="C108" s="146">
        <v>3178881</v>
      </c>
      <c r="D108" s="243">
        <f t="shared" si="49"/>
        <v>13045381</v>
      </c>
      <c r="E108" s="146">
        <v>1293393</v>
      </c>
      <c r="F108" s="146">
        <v>1293393</v>
      </c>
      <c r="G108" s="243">
        <f t="shared" si="50"/>
        <v>11751988</v>
      </c>
    </row>
    <row r="109" spans="1:7" ht="8.25" customHeight="1" x14ac:dyDescent="0.2">
      <c r="A109" s="235" t="s">
        <v>397</v>
      </c>
      <c r="B109" s="146">
        <v>18667533</v>
      </c>
      <c r="C109" s="146">
        <v>1295055</v>
      </c>
      <c r="D109" s="230">
        <f t="shared" si="49"/>
        <v>19962588</v>
      </c>
      <c r="E109" s="146">
        <v>1680783</v>
      </c>
      <c r="F109" s="146">
        <v>1680783</v>
      </c>
      <c r="G109" s="230">
        <f t="shared" si="50"/>
        <v>18281805</v>
      </c>
    </row>
    <row r="110" spans="1:7" ht="10.5" customHeight="1" x14ac:dyDescent="0.2">
      <c r="A110" s="235" t="s">
        <v>398</v>
      </c>
      <c r="B110" s="146">
        <v>279788</v>
      </c>
      <c r="C110" s="146">
        <v>34497</v>
      </c>
      <c r="D110" s="230">
        <f t="shared" si="49"/>
        <v>314285</v>
      </c>
      <c r="E110" s="146">
        <v>25624</v>
      </c>
      <c r="F110" s="146">
        <v>25624</v>
      </c>
      <c r="G110" s="230">
        <f t="shared" si="50"/>
        <v>288661</v>
      </c>
    </row>
    <row r="111" spans="1:7" s="201" customFormat="1" ht="16.5" x14ac:dyDescent="0.2">
      <c r="A111" s="233" t="s">
        <v>399</v>
      </c>
      <c r="B111" s="198">
        <f>B112+B113+B114+B115+B116+B117+B118+B119+B120</f>
        <v>0</v>
      </c>
      <c r="C111" s="232">
        <f>C112+C113+C114+C115+C116+C117+C118+C119+C120</f>
        <v>863321</v>
      </c>
      <c r="D111" s="246">
        <f>D112+D113+D114+D115+D116+D117+D118+D119+D120</f>
        <v>863321</v>
      </c>
      <c r="E111" s="250">
        <f t="shared" ref="E111:G111" si="51">E112+E113+E114+E115+E116+E117+E118+E119+E120</f>
        <v>264551</v>
      </c>
      <c r="F111" s="232">
        <f t="shared" si="51"/>
        <v>264551</v>
      </c>
      <c r="G111" s="246">
        <f t="shared" si="51"/>
        <v>598770</v>
      </c>
    </row>
    <row r="112" spans="1:7" ht="9.75" customHeight="1" x14ac:dyDescent="0.2">
      <c r="A112" s="235" t="s">
        <v>400</v>
      </c>
      <c r="B112" s="146">
        <v>0</v>
      </c>
      <c r="C112" s="230">
        <v>0</v>
      </c>
      <c r="D112" s="230">
        <f t="shared" ref="D112" si="52">+B112+C112</f>
        <v>0</v>
      </c>
      <c r="E112" s="249">
        <v>0</v>
      </c>
      <c r="F112" s="230">
        <v>0</v>
      </c>
      <c r="G112" s="230">
        <f t="shared" ref="G112" si="53">+D112-E112</f>
        <v>0</v>
      </c>
    </row>
    <row r="113" spans="1:7" ht="9.75" customHeight="1" x14ac:dyDescent="0.2">
      <c r="A113" s="235" t="s">
        <v>401</v>
      </c>
      <c r="B113" s="146">
        <v>0</v>
      </c>
      <c r="C113" s="230">
        <v>0</v>
      </c>
      <c r="D113" s="230">
        <f t="shared" ref="D113:D120" si="54">+B113+C113</f>
        <v>0</v>
      </c>
      <c r="E113" s="249">
        <v>0</v>
      </c>
      <c r="F113" s="230">
        <v>0</v>
      </c>
      <c r="G113" s="230">
        <f t="shared" ref="G113:G120" si="55">+D113-E113</f>
        <v>0</v>
      </c>
    </row>
    <row r="114" spans="1:7" ht="9.75" customHeight="1" x14ac:dyDescent="0.2">
      <c r="A114" s="235" t="s">
        <v>402</v>
      </c>
      <c r="B114" s="146">
        <v>0</v>
      </c>
      <c r="C114" s="230">
        <v>0</v>
      </c>
      <c r="D114" s="230">
        <f>+B114+C114</f>
        <v>0</v>
      </c>
      <c r="E114" s="249">
        <v>0</v>
      </c>
      <c r="F114" s="230">
        <v>0</v>
      </c>
      <c r="G114" s="230">
        <f>+D114-E114</f>
        <v>0</v>
      </c>
    </row>
    <row r="115" spans="1:7" ht="9.75" customHeight="1" x14ac:dyDescent="0.2">
      <c r="A115" s="235" t="s">
        <v>403</v>
      </c>
      <c r="B115" s="146">
        <v>0</v>
      </c>
      <c r="C115" s="146">
        <v>863321</v>
      </c>
      <c r="D115" s="230">
        <f>+B115+C115</f>
        <v>863321</v>
      </c>
      <c r="E115" s="146">
        <v>264551</v>
      </c>
      <c r="F115" s="146">
        <v>264551</v>
      </c>
      <c r="G115" s="230">
        <f>+D115-E115</f>
        <v>598770</v>
      </c>
    </row>
    <row r="116" spans="1:7" ht="9.75" customHeight="1" x14ac:dyDescent="0.2">
      <c r="A116" s="235" t="s">
        <v>404</v>
      </c>
      <c r="B116" s="146">
        <v>0</v>
      </c>
      <c r="C116" s="230">
        <v>0</v>
      </c>
      <c r="D116" s="230">
        <f t="shared" si="54"/>
        <v>0</v>
      </c>
      <c r="E116" s="249">
        <v>0</v>
      </c>
      <c r="F116" s="230">
        <v>0</v>
      </c>
      <c r="G116" s="230">
        <f t="shared" si="55"/>
        <v>0</v>
      </c>
    </row>
    <row r="117" spans="1:7" ht="9.75" customHeight="1" x14ac:dyDescent="0.2">
      <c r="A117" s="235" t="s">
        <v>405</v>
      </c>
      <c r="B117" s="146">
        <v>0</v>
      </c>
      <c r="C117" s="230">
        <v>0</v>
      </c>
      <c r="D117" s="230">
        <f t="shared" si="54"/>
        <v>0</v>
      </c>
      <c r="E117" s="249">
        <v>0</v>
      </c>
      <c r="F117" s="230">
        <v>0</v>
      </c>
      <c r="G117" s="230">
        <f t="shared" si="55"/>
        <v>0</v>
      </c>
    </row>
    <row r="118" spans="1:7" ht="9.75" customHeight="1" x14ac:dyDescent="0.2">
      <c r="A118" s="235" t="s">
        <v>406</v>
      </c>
      <c r="B118" s="146">
        <v>0</v>
      </c>
      <c r="C118" s="230">
        <v>0</v>
      </c>
      <c r="D118" s="230">
        <f t="shared" si="54"/>
        <v>0</v>
      </c>
      <c r="E118" s="249">
        <v>0</v>
      </c>
      <c r="F118" s="230">
        <v>0</v>
      </c>
      <c r="G118" s="230">
        <f t="shared" si="55"/>
        <v>0</v>
      </c>
    </row>
    <row r="119" spans="1:7" ht="9.75" customHeight="1" x14ac:dyDescent="0.2">
      <c r="A119" s="235" t="s">
        <v>407</v>
      </c>
      <c r="B119" s="146">
        <v>0</v>
      </c>
      <c r="C119" s="230">
        <v>0</v>
      </c>
      <c r="D119" s="230">
        <f t="shared" si="54"/>
        <v>0</v>
      </c>
      <c r="E119" s="249">
        <v>0</v>
      </c>
      <c r="F119" s="230">
        <v>0</v>
      </c>
      <c r="G119" s="230">
        <f t="shared" si="55"/>
        <v>0</v>
      </c>
    </row>
    <row r="120" spans="1:7" ht="9.75" customHeight="1" x14ac:dyDescent="0.2">
      <c r="A120" s="235" t="s">
        <v>408</v>
      </c>
      <c r="B120" s="146">
        <v>0</v>
      </c>
      <c r="C120" s="230">
        <v>0</v>
      </c>
      <c r="D120" s="230">
        <f t="shared" si="54"/>
        <v>0</v>
      </c>
      <c r="E120" s="249">
        <v>0</v>
      </c>
      <c r="F120" s="230">
        <v>0</v>
      </c>
      <c r="G120" s="230">
        <f t="shared" si="55"/>
        <v>0</v>
      </c>
    </row>
    <row r="121" spans="1:7" s="201" customFormat="1" ht="15" customHeight="1" x14ac:dyDescent="0.2">
      <c r="A121" s="233" t="s">
        <v>409</v>
      </c>
      <c r="B121" s="198">
        <f>B122+B123+B124+B125+B126+B127+B128+B129+B130</f>
        <v>0</v>
      </c>
      <c r="C121" s="232">
        <f>C122+C123+C124+C125+C126+C127+C128+C129+C130</f>
        <v>5515742</v>
      </c>
      <c r="D121" s="246">
        <f t="shared" ref="D121:G121" si="56">D122+D123+D124+D125+D126+D127+D128+D129+D130</f>
        <v>5515742</v>
      </c>
      <c r="E121" s="250">
        <f t="shared" si="56"/>
        <v>572402</v>
      </c>
      <c r="F121" s="232">
        <f t="shared" si="56"/>
        <v>572402</v>
      </c>
      <c r="G121" s="246">
        <f t="shared" si="56"/>
        <v>4943340</v>
      </c>
    </row>
    <row r="122" spans="1:7" ht="9" customHeight="1" x14ac:dyDescent="0.2">
      <c r="A122" s="235" t="s">
        <v>410</v>
      </c>
      <c r="B122" s="146">
        <v>0</v>
      </c>
      <c r="C122" s="146">
        <v>2359706</v>
      </c>
      <c r="D122" s="230">
        <f t="shared" ref="D122" si="57">+B122+C122</f>
        <v>2359706</v>
      </c>
      <c r="E122" s="249">
        <v>7702</v>
      </c>
      <c r="F122" s="230">
        <v>7702</v>
      </c>
      <c r="G122" s="230">
        <f t="shared" ref="G122" si="58">+D122-E122</f>
        <v>2352004</v>
      </c>
    </row>
    <row r="123" spans="1:7" ht="9" customHeight="1" x14ac:dyDescent="0.2">
      <c r="A123" s="235" t="s">
        <v>411</v>
      </c>
      <c r="B123" s="146">
        <v>0</v>
      </c>
      <c r="C123" s="146">
        <v>455996</v>
      </c>
      <c r="D123" s="230">
        <f t="shared" ref="D123:D130" si="59">+B123+C123</f>
        <v>455996</v>
      </c>
      <c r="E123" s="249">
        <v>0</v>
      </c>
      <c r="F123" s="230">
        <v>0</v>
      </c>
      <c r="G123" s="230">
        <f t="shared" ref="G123:G130" si="60">+D123-E123</f>
        <v>455996</v>
      </c>
    </row>
    <row r="124" spans="1:7" ht="9" customHeight="1" x14ac:dyDescent="0.2">
      <c r="A124" s="235" t="s">
        <v>412</v>
      </c>
      <c r="B124" s="244">
        <v>0</v>
      </c>
      <c r="C124" s="146">
        <v>1651875</v>
      </c>
      <c r="D124" s="230">
        <f t="shared" si="59"/>
        <v>1651875</v>
      </c>
      <c r="E124" s="249">
        <v>61321</v>
      </c>
      <c r="F124" s="230">
        <v>61321</v>
      </c>
      <c r="G124" s="230">
        <f t="shared" si="60"/>
        <v>1590554</v>
      </c>
    </row>
    <row r="125" spans="1:7" ht="9" customHeight="1" x14ac:dyDescent="0.2">
      <c r="A125" s="235" t="s">
        <v>413</v>
      </c>
      <c r="B125" s="146">
        <v>0</v>
      </c>
      <c r="C125" s="146">
        <v>0</v>
      </c>
      <c r="D125" s="230">
        <f t="shared" si="59"/>
        <v>0</v>
      </c>
      <c r="E125" s="249">
        <v>0</v>
      </c>
      <c r="F125" s="230">
        <v>0</v>
      </c>
      <c r="G125" s="230">
        <f t="shared" si="60"/>
        <v>0</v>
      </c>
    </row>
    <row r="126" spans="1:7" ht="9" customHeight="1" x14ac:dyDescent="0.2">
      <c r="A126" s="235" t="s">
        <v>414</v>
      </c>
      <c r="B126" s="146">
        <v>0</v>
      </c>
      <c r="C126" s="146">
        <v>0</v>
      </c>
      <c r="D126" s="230">
        <f t="shared" si="59"/>
        <v>0</v>
      </c>
      <c r="E126" s="249">
        <v>0</v>
      </c>
      <c r="F126" s="230">
        <v>0</v>
      </c>
      <c r="G126" s="230">
        <f t="shared" si="60"/>
        <v>0</v>
      </c>
    </row>
    <row r="127" spans="1:7" ht="9" customHeight="1" x14ac:dyDescent="0.2">
      <c r="A127" s="235" t="s">
        <v>415</v>
      </c>
      <c r="B127" s="146">
        <v>0</v>
      </c>
      <c r="C127" s="146">
        <v>539563</v>
      </c>
      <c r="D127" s="230">
        <f t="shared" si="59"/>
        <v>539563</v>
      </c>
      <c r="E127" s="249">
        <v>503379</v>
      </c>
      <c r="F127" s="230">
        <v>503379</v>
      </c>
      <c r="G127" s="230">
        <f t="shared" si="60"/>
        <v>36184</v>
      </c>
    </row>
    <row r="128" spans="1:7" ht="9" customHeight="1" x14ac:dyDescent="0.2">
      <c r="A128" s="235" t="s">
        <v>416</v>
      </c>
      <c r="B128" s="146">
        <v>0</v>
      </c>
      <c r="C128" s="146">
        <v>0</v>
      </c>
      <c r="D128" s="230">
        <f t="shared" si="59"/>
        <v>0</v>
      </c>
      <c r="E128" s="249">
        <v>0</v>
      </c>
      <c r="F128" s="230">
        <v>0</v>
      </c>
      <c r="G128" s="230">
        <f t="shared" si="60"/>
        <v>0</v>
      </c>
    </row>
    <row r="129" spans="1:7" ht="9" customHeight="1" x14ac:dyDescent="0.2">
      <c r="A129" s="235" t="s">
        <v>417</v>
      </c>
      <c r="B129" s="146">
        <v>0</v>
      </c>
      <c r="C129" s="146">
        <v>0</v>
      </c>
      <c r="D129" s="230">
        <f t="shared" si="59"/>
        <v>0</v>
      </c>
      <c r="E129" s="249">
        <v>0</v>
      </c>
      <c r="F129" s="230">
        <v>0</v>
      </c>
      <c r="G129" s="230">
        <f t="shared" si="60"/>
        <v>0</v>
      </c>
    </row>
    <row r="130" spans="1:7" ht="9" customHeight="1" x14ac:dyDescent="0.2">
      <c r="A130" s="235" t="s">
        <v>418</v>
      </c>
      <c r="B130" s="146">
        <v>0</v>
      </c>
      <c r="C130" s="146">
        <v>508602</v>
      </c>
      <c r="D130" s="230">
        <f t="shared" si="59"/>
        <v>508602</v>
      </c>
      <c r="E130" s="249">
        <v>0</v>
      </c>
      <c r="F130" s="230">
        <v>0</v>
      </c>
      <c r="G130" s="230">
        <f t="shared" si="60"/>
        <v>508602</v>
      </c>
    </row>
    <row r="131" spans="1:7" s="201" customFormat="1" ht="8.25" customHeight="1" x14ac:dyDescent="0.2">
      <c r="A131" s="233" t="s">
        <v>419</v>
      </c>
      <c r="B131" s="198">
        <f>B132+B133+B134</f>
        <v>0</v>
      </c>
      <c r="C131" s="232">
        <f>C132+C133+C134</f>
        <v>0</v>
      </c>
      <c r="D131" s="246">
        <f t="shared" ref="D131:F131" si="61">D132+D133+D134</f>
        <v>0</v>
      </c>
      <c r="E131" s="250">
        <f t="shared" si="61"/>
        <v>0</v>
      </c>
      <c r="F131" s="232">
        <f t="shared" si="61"/>
        <v>0</v>
      </c>
      <c r="G131" s="246">
        <f>G132+G133+G134</f>
        <v>0</v>
      </c>
    </row>
    <row r="132" spans="1:7" ht="9.75" customHeight="1" x14ac:dyDescent="0.2">
      <c r="A132" s="235" t="s">
        <v>420</v>
      </c>
      <c r="B132" s="146">
        <v>0</v>
      </c>
      <c r="C132" s="230">
        <v>0</v>
      </c>
      <c r="D132" s="230">
        <f t="shared" ref="D132" si="62">+B132+C132</f>
        <v>0</v>
      </c>
      <c r="E132" s="249">
        <v>0</v>
      </c>
      <c r="F132" s="230">
        <v>0</v>
      </c>
      <c r="G132" s="230">
        <f t="shared" ref="G132" si="63">+D132-E132</f>
        <v>0</v>
      </c>
    </row>
    <row r="133" spans="1:7" ht="9.75" customHeight="1" x14ac:dyDescent="0.2">
      <c r="A133" s="235" t="s">
        <v>421</v>
      </c>
      <c r="B133" s="146">
        <v>0</v>
      </c>
      <c r="C133" s="230"/>
      <c r="D133" s="230">
        <f t="shared" ref="D133:D134" si="64">+B133+C133</f>
        <v>0</v>
      </c>
      <c r="E133" s="249"/>
      <c r="F133" s="230"/>
      <c r="G133" s="230">
        <f>+D133-E133</f>
        <v>0</v>
      </c>
    </row>
    <row r="134" spans="1:7" ht="9.75" customHeight="1" x14ac:dyDescent="0.15">
      <c r="A134" s="235" t="s">
        <v>422</v>
      </c>
      <c r="B134" s="245">
        <v>0</v>
      </c>
      <c r="C134" s="230">
        <v>0</v>
      </c>
      <c r="D134" s="230">
        <f t="shared" si="64"/>
        <v>0</v>
      </c>
      <c r="E134" s="249">
        <v>0</v>
      </c>
      <c r="F134" s="230">
        <v>0</v>
      </c>
      <c r="G134" s="230">
        <f t="shared" ref="G134" si="65">+D134-E134</f>
        <v>0</v>
      </c>
    </row>
    <row r="135" spans="1:7" s="201" customFormat="1" ht="13.5" customHeight="1" x14ac:dyDescent="0.2">
      <c r="A135" s="133" t="s">
        <v>443</v>
      </c>
      <c r="B135" s="205">
        <f>B136+B137+B138+B139+B140+B142+B143</f>
        <v>0</v>
      </c>
      <c r="C135" s="246">
        <f t="shared" ref="C135:G135" si="66">C136+C137+C138+C139+C140+C142+C143</f>
        <v>0</v>
      </c>
      <c r="D135" s="246">
        <f t="shared" si="66"/>
        <v>0</v>
      </c>
      <c r="E135" s="252">
        <f t="shared" si="66"/>
        <v>0</v>
      </c>
      <c r="F135" s="246">
        <f t="shared" si="66"/>
        <v>0</v>
      </c>
      <c r="G135" s="246">
        <f t="shared" si="66"/>
        <v>0</v>
      </c>
    </row>
    <row r="136" spans="1:7" ht="9.75" customHeight="1" x14ac:dyDescent="0.2">
      <c r="A136" s="235" t="s">
        <v>423</v>
      </c>
      <c r="B136" s="146">
        <v>0</v>
      </c>
      <c r="C136" s="230">
        <v>0</v>
      </c>
      <c r="D136" s="230">
        <f t="shared" ref="D136:D138" si="67">+B136+C136</f>
        <v>0</v>
      </c>
      <c r="E136" s="249">
        <v>0</v>
      </c>
      <c r="F136" s="230">
        <v>0</v>
      </c>
      <c r="G136" s="230">
        <f t="shared" ref="G136:G138" si="68">+D136-E136</f>
        <v>0</v>
      </c>
    </row>
    <row r="137" spans="1:7" ht="9.75" customHeight="1" x14ac:dyDescent="0.2">
      <c r="A137" s="235" t="s">
        <v>424</v>
      </c>
      <c r="B137" s="146">
        <v>0</v>
      </c>
      <c r="C137" s="230">
        <v>0</v>
      </c>
      <c r="D137" s="230">
        <f t="shared" si="67"/>
        <v>0</v>
      </c>
      <c r="E137" s="249">
        <v>0</v>
      </c>
      <c r="F137" s="230">
        <v>0</v>
      </c>
      <c r="G137" s="230">
        <f t="shared" si="68"/>
        <v>0</v>
      </c>
    </row>
    <row r="138" spans="1:7" ht="9.75" customHeight="1" x14ac:dyDescent="0.2">
      <c r="A138" s="235" t="s">
        <v>425</v>
      </c>
      <c r="B138" s="146">
        <v>0</v>
      </c>
      <c r="C138" s="243">
        <v>0</v>
      </c>
      <c r="D138" s="243">
        <f t="shared" si="67"/>
        <v>0</v>
      </c>
      <c r="E138" s="251">
        <v>0</v>
      </c>
      <c r="F138" s="243">
        <v>0</v>
      </c>
      <c r="G138" s="243">
        <f t="shared" si="68"/>
        <v>0</v>
      </c>
    </row>
    <row r="139" spans="1:7" ht="9.75" customHeight="1" x14ac:dyDescent="0.2">
      <c r="A139" s="235" t="s">
        <v>426</v>
      </c>
      <c r="B139" s="146">
        <v>0</v>
      </c>
      <c r="C139" s="243">
        <v>0</v>
      </c>
      <c r="D139" s="243">
        <f t="shared" ref="D139:D143" si="69">+B139+C139</f>
        <v>0</v>
      </c>
      <c r="E139" s="251">
        <v>0</v>
      </c>
      <c r="F139" s="243">
        <v>0</v>
      </c>
      <c r="G139" s="243">
        <f t="shared" ref="G139:G143" si="70">+D139-E139</f>
        <v>0</v>
      </c>
    </row>
    <row r="140" spans="1:7" ht="9.75" customHeight="1" x14ac:dyDescent="0.2">
      <c r="A140" s="235" t="s">
        <v>427</v>
      </c>
      <c r="B140" s="146">
        <v>0</v>
      </c>
      <c r="C140" s="243">
        <v>0</v>
      </c>
      <c r="D140" s="243">
        <f t="shared" si="69"/>
        <v>0</v>
      </c>
      <c r="E140" s="251">
        <v>0</v>
      </c>
      <c r="F140" s="243">
        <v>0</v>
      </c>
      <c r="G140" s="243">
        <f t="shared" si="70"/>
        <v>0</v>
      </c>
    </row>
    <row r="141" spans="1:7" ht="9.75" customHeight="1" x14ac:dyDescent="0.2">
      <c r="A141" s="235" t="s">
        <v>428</v>
      </c>
      <c r="B141" s="146">
        <v>0</v>
      </c>
      <c r="C141" s="243">
        <v>0</v>
      </c>
      <c r="D141" s="243">
        <f t="shared" si="69"/>
        <v>0</v>
      </c>
      <c r="E141" s="251">
        <v>0</v>
      </c>
      <c r="F141" s="243">
        <v>0</v>
      </c>
      <c r="G141" s="243">
        <f t="shared" si="70"/>
        <v>0</v>
      </c>
    </row>
    <row r="142" spans="1:7" ht="9.75" customHeight="1" x14ac:dyDescent="0.2">
      <c r="A142" s="235" t="s">
        <v>429</v>
      </c>
      <c r="B142" s="146">
        <v>0</v>
      </c>
      <c r="C142" s="146">
        <v>0</v>
      </c>
      <c r="D142" s="146">
        <f t="shared" si="69"/>
        <v>0</v>
      </c>
      <c r="E142" s="253">
        <v>0</v>
      </c>
      <c r="F142" s="146">
        <v>0</v>
      </c>
      <c r="G142" s="146">
        <f t="shared" si="70"/>
        <v>0</v>
      </c>
    </row>
    <row r="143" spans="1:7" ht="12" customHeight="1" x14ac:dyDescent="0.2">
      <c r="A143" s="235" t="s">
        <v>430</v>
      </c>
      <c r="B143" s="146">
        <v>0</v>
      </c>
      <c r="C143" s="146">
        <v>0</v>
      </c>
      <c r="D143" s="146">
        <f t="shared" si="69"/>
        <v>0</v>
      </c>
      <c r="E143" s="253">
        <v>0</v>
      </c>
      <c r="F143" s="146">
        <v>0</v>
      </c>
      <c r="G143" s="146">
        <f t="shared" si="70"/>
        <v>0</v>
      </c>
    </row>
    <row r="144" spans="1:7" s="201" customFormat="1" ht="9.75" customHeight="1" x14ac:dyDescent="0.2">
      <c r="A144" s="133" t="s">
        <v>431</v>
      </c>
      <c r="B144" s="205">
        <f>B145+B146+B147</f>
        <v>0</v>
      </c>
      <c r="C144" s="205">
        <f t="shared" ref="C144:G144" si="71">C145+C146+C147</f>
        <v>0</v>
      </c>
      <c r="D144" s="205">
        <f t="shared" si="71"/>
        <v>0</v>
      </c>
      <c r="E144" s="254">
        <f t="shared" si="71"/>
        <v>0</v>
      </c>
      <c r="F144" s="205">
        <f t="shared" si="71"/>
        <v>0</v>
      </c>
      <c r="G144" s="205">
        <f t="shared" si="71"/>
        <v>0</v>
      </c>
    </row>
    <row r="145" spans="1:7" ht="8.25" customHeight="1" x14ac:dyDescent="0.2">
      <c r="A145" s="235" t="s">
        <v>432</v>
      </c>
      <c r="B145" s="146">
        <v>0</v>
      </c>
      <c r="C145" s="146">
        <v>0</v>
      </c>
      <c r="D145" s="146">
        <f t="shared" ref="D145" si="72">+B145+C145</f>
        <v>0</v>
      </c>
      <c r="E145" s="253">
        <v>0</v>
      </c>
      <c r="F145" s="146">
        <v>0</v>
      </c>
      <c r="G145" s="146">
        <f t="shared" ref="G145" si="73">+D145-E145</f>
        <v>0</v>
      </c>
    </row>
    <row r="146" spans="1:7" ht="8.25" customHeight="1" x14ac:dyDescent="0.2">
      <c r="A146" s="235" t="s">
        <v>433</v>
      </c>
      <c r="B146" s="146">
        <v>0</v>
      </c>
      <c r="C146" s="146">
        <v>0</v>
      </c>
      <c r="D146" s="146">
        <f t="shared" ref="D146:D147" si="74">+B146+C146</f>
        <v>0</v>
      </c>
      <c r="E146" s="253">
        <v>0</v>
      </c>
      <c r="F146" s="146">
        <v>0</v>
      </c>
      <c r="G146" s="146">
        <f t="shared" ref="G146:G147" si="75">+D146-E146</f>
        <v>0</v>
      </c>
    </row>
    <row r="147" spans="1:7" ht="8.25" customHeight="1" x14ac:dyDescent="0.2">
      <c r="A147" s="235" t="s">
        <v>434</v>
      </c>
      <c r="B147" s="146">
        <v>0</v>
      </c>
      <c r="C147" s="146">
        <v>0</v>
      </c>
      <c r="D147" s="146">
        <f t="shared" si="74"/>
        <v>0</v>
      </c>
      <c r="E147" s="253">
        <v>0</v>
      </c>
      <c r="F147" s="146">
        <v>0</v>
      </c>
      <c r="G147" s="146">
        <f t="shared" si="75"/>
        <v>0</v>
      </c>
    </row>
    <row r="148" spans="1:7" s="201" customFormat="1" ht="9.75" customHeight="1" x14ac:dyDescent="0.2">
      <c r="A148" s="133" t="s">
        <v>435</v>
      </c>
      <c r="B148" s="205">
        <f>B149+B150+B151+B152+B153+B154+B155</f>
        <v>0</v>
      </c>
      <c r="C148" s="205">
        <f t="shared" ref="C148:G148" si="76">C149+C150+C151+C152+C153+C154+C155</f>
        <v>0</v>
      </c>
      <c r="D148" s="205">
        <f t="shared" si="76"/>
        <v>0</v>
      </c>
      <c r="E148" s="254">
        <f t="shared" si="76"/>
        <v>0</v>
      </c>
      <c r="F148" s="205">
        <f t="shared" si="76"/>
        <v>0</v>
      </c>
      <c r="G148" s="205">
        <f t="shared" si="76"/>
        <v>0</v>
      </c>
    </row>
    <row r="149" spans="1:7" ht="9" customHeight="1" x14ac:dyDescent="0.2">
      <c r="A149" s="235" t="s">
        <v>436</v>
      </c>
      <c r="B149" s="146">
        <v>0</v>
      </c>
      <c r="C149" s="146">
        <v>0</v>
      </c>
      <c r="D149" s="146">
        <f t="shared" ref="D149:D151" si="77">+B149+C149</f>
        <v>0</v>
      </c>
      <c r="E149" s="253">
        <v>0</v>
      </c>
      <c r="F149" s="146">
        <v>0</v>
      </c>
      <c r="G149" s="146">
        <f t="shared" ref="G149:G151" si="78">+D149-E149</f>
        <v>0</v>
      </c>
    </row>
    <row r="150" spans="1:7" ht="9" customHeight="1" x14ac:dyDescent="0.2">
      <c r="A150" s="235" t="s">
        <v>437</v>
      </c>
      <c r="B150" s="146">
        <v>0</v>
      </c>
      <c r="C150" s="146">
        <v>0</v>
      </c>
      <c r="D150" s="146">
        <f t="shared" si="77"/>
        <v>0</v>
      </c>
      <c r="E150" s="253">
        <v>0</v>
      </c>
      <c r="F150" s="146">
        <v>0</v>
      </c>
      <c r="G150" s="146">
        <f t="shared" si="78"/>
        <v>0</v>
      </c>
    </row>
    <row r="151" spans="1:7" ht="9" customHeight="1" x14ac:dyDescent="0.2">
      <c r="A151" s="235" t="s">
        <v>438</v>
      </c>
      <c r="B151" s="146">
        <v>0</v>
      </c>
      <c r="C151" s="146">
        <v>0</v>
      </c>
      <c r="D151" s="146">
        <f t="shared" si="77"/>
        <v>0</v>
      </c>
      <c r="E151" s="253">
        <v>0</v>
      </c>
      <c r="F151" s="146">
        <v>0</v>
      </c>
      <c r="G151" s="146">
        <f t="shared" si="78"/>
        <v>0</v>
      </c>
    </row>
    <row r="152" spans="1:7" ht="9" customHeight="1" x14ac:dyDescent="0.2">
      <c r="A152" s="235" t="s">
        <v>439</v>
      </c>
      <c r="B152" s="146">
        <v>0</v>
      </c>
      <c r="C152" s="146">
        <v>0</v>
      </c>
      <c r="D152" s="146">
        <f t="shared" ref="D152:D155" si="79">+B152+C152</f>
        <v>0</v>
      </c>
      <c r="E152" s="253">
        <v>0</v>
      </c>
      <c r="F152" s="146">
        <v>0</v>
      </c>
      <c r="G152" s="146">
        <f t="shared" ref="G152:G155" si="80">+D152-E152</f>
        <v>0</v>
      </c>
    </row>
    <row r="153" spans="1:7" ht="9" customHeight="1" x14ac:dyDescent="0.2">
      <c r="A153" s="235" t="s">
        <v>440</v>
      </c>
      <c r="B153" s="146">
        <v>0</v>
      </c>
      <c r="C153" s="146">
        <v>0</v>
      </c>
      <c r="D153" s="146">
        <f t="shared" si="79"/>
        <v>0</v>
      </c>
      <c r="E153" s="253">
        <v>0</v>
      </c>
      <c r="F153" s="146">
        <v>0</v>
      </c>
      <c r="G153" s="146">
        <f t="shared" si="80"/>
        <v>0</v>
      </c>
    </row>
    <row r="154" spans="1:7" ht="9" customHeight="1" x14ac:dyDescent="0.2">
      <c r="A154" s="235" t="s">
        <v>441</v>
      </c>
      <c r="B154" s="146">
        <v>0</v>
      </c>
      <c r="C154" s="146">
        <v>0</v>
      </c>
      <c r="D154" s="146">
        <f t="shared" si="79"/>
        <v>0</v>
      </c>
      <c r="E154" s="253">
        <v>0</v>
      </c>
      <c r="F154" s="146">
        <v>0</v>
      </c>
      <c r="G154" s="146">
        <f t="shared" si="80"/>
        <v>0</v>
      </c>
    </row>
    <row r="155" spans="1:7" ht="9.75" customHeight="1" x14ac:dyDescent="0.2">
      <c r="A155" s="235" t="s">
        <v>442</v>
      </c>
      <c r="B155" s="146">
        <v>0</v>
      </c>
      <c r="C155" s="146">
        <v>0</v>
      </c>
      <c r="D155" s="146">
        <f t="shared" si="79"/>
        <v>0</v>
      </c>
      <c r="E155" s="253">
        <v>0</v>
      </c>
      <c r="F155" s="146">
        <v>0</v>
      </c>
      <c r="G155" s="146">
        <f t="shared" si="80"/>
        <v>0</v>
      </c>
    </row>
    <row r="156" spans="1:7" ht="10.5" customHeight="1" x14ac:dyDescent="0.2">
      <c r="A156" s="240" t="s">
        <v>14</v>
      </c>
      <c r="B156" s="110">
        <f>B7+B82</f>
        <v>812724433</v>
      </c>
      <c r="C156" s="110">
        <f>C7+C82</f>
        <v>26072669</v>
      </c>
      <c r="D156" s="110">
        <f t="shared" ref="D156:G156" si="81">D7+D82</f>
        <v>838797102</v>
      </c>
      <c r="E156" s="255">
        <f t="shared" si="81"/>
        <v>380075394</v>
      </c>
      <c r="F156" s="110">
        <f>F7+F82</f>
        <v>370124252</v>
      </c>
      <c r="G156" s="110">
        <f t="shared" si="81"/>
        <v>458721708</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opLeftCell="A5" zoomScale="150" zoomScaleNormal="150" workbookViewId="0">
      <selection activeCell="A29" sqref="A29:A30"/>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2" customWidth="1"/>
    <col min="11" max="11" width="16.5" style="192" bestFit="1" customWidth="1"/>
    <col min="12" max="12" width="15.33203125" style="192" bestFit="1" customWidth="1"/>
    <col min="13" max="14" width="16.5" style="192" bestFit="1" customWidth="1"/>
    <col min="15" max="15" width="16.5" bestFit="1" customWidth="1"/>
    <col min="16" max="16" width="15.33203125" bestFit="1" customWidth="1"/>
  </cols>
  <sheetData>
    <row r="1" spans="1:16" ht="12" customHeight="1" x14ac:dyDescent="0.2">
      <c r="A1" s="379" t="s">
        <v>130</v>
      </c>
      <c r="B1" s="380"/>
      <c r="C1" s="380"/>
      <c r="D1" s="380"/>
      <c r="E1" s="380"/>
      <c r="F1" s="380"/>
      <c r="G1" s="381"/>
    </row>
    <row r="2" spans="1:16" ht="9.75" customHeight="1" x14ac:dyDescent="0.2">
      <c r="A2" s="382" t="s">
        <v>148</v>
      </c>
      <c r="B2" s="383"/>
      <c r="C2" s="383"/>
      <c r="D2" s="383"/>
      <c r="E2" s="383"/>
      <c r="F2" s="383"/>
      <c r="G2" s="384"/>
    </row>
    <row r="3" spans="1:16" ht="9" customHeight="1" x14ac:dyDescent="0.2">
      <c r="A3" s="385" t="s">
        <v>340</v>
      </c>
      <c r="B3" s="361"/>
      <c r="C3" s="361"/>
      <c r="D3" s="361"/>
      <c r="E3" s="361"/>
      <c r="F3" s="361"/>
      <c r="G3" s="386"/>
    </row>
    <row r="4" spans="1:16" ht="9.75" customHeight="1" x14ac:dyDescent="0.2">
      <c r="A4" s="385" t="s">
        <v>449</v>
      </c>
      <c r="B4" s="361"/>
      <c r="C4" s="361"/>
      <c r="D4" s="361"/>
      <c r="E4" s="361"/>
      <c r="F4" s="361"/>
      <c r="G4" s="386"/>
    </row>
    <row r="5" spans="1:16" ht="9.75" customHeight="1" x14ac:dyDescent="0.2">
      <c r="A5" s="385" t="s">
        <v>166</v>
      </c>
      <c r="B5" s="361"/>
      <c r="C5" s="361"/>
      <c r="D5" s="361"/>
      <c r="E5" s="361"/>
      <c r="F5" s="361"/>
      <c r="G5" s="386"/>
    </row>
    <row r="6" spans="1:16" ht="9" customHeight="1" x14ac:dyDescent="0.2">
      <c r="A6" s="376" t="s">
        <v>50</v>
      </c>
      <c r="B6" s="378" t="s">
        <v>354</v>
      </c>
      <c r="C6" s="378"/>
      <c r="D6" s="378"/>
      <c r="E6" s="378"/>
      <c r="F6" s="378"/>
      <c r="G6" s="367" t="s">
        <v>357</v>
      </c>
    </row>
    <row r="7" spans="1:16" ht="16.149999999999999" customHeight="1" x14ac:dyDescent="0.2">
      <c r="A7" s="377"/>
      <c r="B7" s="169" t="s">
        <v>355</v>
      </c>
      <c r="C7" s="170" t="s">
        <v>129</v>
      </c>
      <c r="D7" s="171" t="s">
        <v>356</v>
      </c>
      <c r="E7" s="171" t="s">
        <v>106</v>
      </c>
      <c r="F7" s="171" t="s">
        <v>108</v>
      </c>
      <c r="G7" s="375"/>
    </row>
    <row r="8" spans="1:16" ht="16.899999999999999" customHeight="1" x14ac:dyDescent="0.2">
      <c r="A8" s="112" t="s">
        <v>150</v>
      </c>
      <c r="B8" s="113">
        <f>B9+B10+B11+B12+B13+B14+B15+B16</f>
        <v>60000000</v>
      </c>
      <c r="C8" s="113">
        <f>C9+C10+C11+C12+C13+C14+C15+C16</f>
        <v>0</v>
      </c>
      <c r="D8" s="113">
        <f t="shared" ref="D8:G8" si="0">D9+D10+D11+D12+D13+D14+D15+D16</f>
        <v>60000000</v>
      </c>
      <c r="E8" s="113">
        <f t="shared" si="0"/>
        <v>26464869</v>
      </c>
      <c r="F8" s="113">
        <f>F9+F10+F11+F12+F13+F14+F15+F16</f>
        <v>26464869</v>
      </c>
      <c r="G8" s="113">
        <f t="shared" si="0"/>
        <v>33535131</v>
      </c>
    </row>
    <row r="9" spans="1:16" x14ac:dyDescent="0.15">
      <c r="A9" s="148" t="s">
        <v>130</v>
      </c>
      <c r="B9" s="152">
        <v>60000000</v>
      </c>
      <c r="C9" s="147">
        <v>0</v>
      </c>
      <c r="D9" s="142">
        <f>B9+C9</f>
        <v>60000000</v>
      </c>
      <c r="E9" s="142">
        <v>26464869</v>
      </c>
      <c r="F9" s="142">
        <v>26464869</v>
      </c>
      <c r="G9" s="151">
        <f>D9-E9</f>
        <v>33535131</v>
      </c>
    </row>
    <row r="10" spans="1:16" x14ac:dyDescent="0.15">
      <c r="A10" s="148" t="s">
        <v>151</v>
      </c>
      <c r="B10" s="151">
        <v>0</v>
      </c>
      <c r="C10" s="151">
        <v>0</v>
      </c>
      <c r="D10" s="151">
        <v>0</v>
      </c>
      <c r="E10" s="151">
        <v>0</v>
      </c>
      <c r="F10" s="151">
        <v>0</v>
      </c>
      <c r="G10" s="151">
        <v>0</v>
      </c>
      <c r="O10" s="192"/>
      <c r="P10" s="192"/>
    </row>
    <row r="11" spans="1:16" x14ac:dyDescent="0.15">
      <c r="A11" s="148" t="s">
        <v>152</v>
      </c>
      <c r="B11" s="151">
        <v>0</v>
      </c>
      <c r="C11" s="151">
        <v>0</v>
      </c>
      <c r="D11" s="151">
        <v>0</v>
      </c>
      <c r="E11" s="151">
        <v>0</v>
      </c>
      <c r="F11" s="151">
        <v>0</v>
      </c>
      <c r="G11" s="151">
        <v>0</v>
      </c>
    </row>
    <row r="12" spans="1:16" x14ac:dyDescent="0.15">
      <c r="A12" s="148" t="s">
        <v>153</v>
      </c>
      <c r="B12" s="151">
        <v>0</v>
      </c>
      <c r="C12" s="151">
        <v>0</v>
      </c>
      <c r="D12" s="151">
        <v>0</v>
      </c>
      <c r="E12" s="151">
        <v>0</v>
      </c>
      <c r="F12" s="151">
        <v>0</v>
      </c>
      <c r="G12" s="151">
        <v>0</v>
      </c>
    </row>
    <row r="13" spans="1:16" x14ac:dyDescent="0.15">
      <c r="A13" s="148" t="s">
        <v>154</v>
      </c>
      <c r="B13" s="151">
        <v>0</v>
      </c>
      <c r="C13" s="151">
        <v>0</v>
      </c>
      <c r="D13" s="151">
        <v>0</v>
      </c>
      <c r="E13" s="151">
        <v>0</v>
      </c>
      <c r="F13" s="151">
        <v>0</v>
      </c>
      <c r="G13" s="151">
        <v>0</v>
      </c>
    </row>
    <row r="14" spans="1:16" x14ac:dyDescent="0.15">
      <c r="A14" s="148" t="s">
        <v>155</v>
      </c>
      <c r="B14" s="151">
        <v>0</v>
      </c>
      <c r="C14" s="151">
        <v>0</v>
      </c>
      <c r="D14" s="151">
        <v>0</v>
      </c>
      <c r="E14" s="151">
        <v>0</v>
      </c>
      <c r="F14" s="151">
        <v>0</v>
      </c>
      <c r="G14" s="151">
        <v>0</v>
      </c>
      <c r="O14" s="192"/>
      <c r="P14" s="192"/>
    </row>
    <row r="15" spans="1:16" x14ac:dyDescent="0.15">
      <c r="A15" s="148" t="s">
        <v>156</v>
      </c>
      <c r="B15" s="151">
        <v>0</v>
      </c>
      <c r="C15" s="151">
        <v>0</v>
      </c>
      <c r="D15" s="151">
        <v>0</v>
      </c>
      <c r="E15" s="151">
        <v>0</v>
      </c>
      <c r="F15" s="151">
        <v>0</v>
      </c>
      <c r="G15" s="151">
        <v>0</v>
      </c>
      <c r="O15" s="192"/>
      <c r="P15" s="192"/>
    </row>
    <row r="16" spans="1:16" x14ac:dyDescent="0.15">
      <c r="A16" s="148" t="s">
        <v>157</v>
      </c>
      <c r="B16" s="151">
        <v>0</v>
      </c>
      <c r="C16" s="151">
        <v>0</v>
      </c>
      <c r="D16" s="151">
        <v>0</v>
      </c>
      <c r="E16" s="151">
        <v>0</v>
      </c>
      <c r="F16" s="151">
        <v>0</v>
      </c>
      <c r="G16" s="151">
        <v>0</v>
      </c>
      <c r="O16" s="192"/>
      <c r="P16" s="192"/>
    </row>
    <row r="17" spans="1:16" ht="16.5" x14ac:dyDescent="0.2">
      <c r="A17" s="114" t="s">
        <v>158</v>
      </c>
      <c r="B17" s="115">
        <f>B18+B19+B20+B21+B22+B23+B24+B25</f>
        <v>752724433</v>
      </c>
      <c r="C17" s="115">
        <f t="shared" ref="C17:G17" si="1">C18+C19+C20+C21+C22+C23+C24+C25</f>
        <v>26072669</v>
      </c>
      <c r="D17" s="115">
        <f t="shared" si="1"/>
        <v>778797102</v>
      </c>
      <c r="E17" s="115">
        <f t="shared" si="1"/>
        <v>353610525</v>
      </c>
      <c r="F17" s="115">
        <f t="shared" si="1"/>
        <v>343659383</v>
      </c>
      <c r="G17" s="115">
        <f t="shared" si="1"/>
        <v>425186577</v>
      </c>
      <c r="O17" s="192"/>
      <c r="P17" s="192"/>
    </row>
    <row r="18" spans="1:16" x14ac:dyDescent="0.2">
      <c r="A18" s="150" t="s">
        <v>130</v>
      </c>
      <c r="B18" s="116">
        <v>752724433</v>
      </c>
      <c r="C18" s="117">
        <v>26072669</v>
      </c>
      <c r="D18" s="118">
        <f>B18+C18</f>
        <v>778797102</v>
      </c>
      <c r="E18" s="118">
        <v>353610525</v>
      </c>
      <c r="F18" s="118">
        <v>343659383</v>
      </c>
      <c r="G18" s="116">
        <f>D18-E18</f>
        <v>425186577</v>
      </c>
    </row>
    <row r="19" spans="1:16" x14ac:dyDescent="0.2">
      <c r="A19" s="150" t="s">
        <v>151</v>
      </c>
      <c r="B19" s="116">
        <v>0</v>
      </c>
      <c r="C19" s="116">
        <v>0</v>
      </c>
      <c r="D19" s="116">
        <v>0</v>
      </c>
      <c r="E19" s="116">
        <v>0</v>
      </c>
      <c r="F19" s="116">
        <v>0</v>
      </c>
      <c r="G19" s="116">
        <v>0</v>
      </c>
    </row>
    <row r="20" spans="1:16" x14ac:dyDescent="0.2">
      <c r="A20" s="150" t="s">
        <v>152</v>
      </c>
      <c r="B20" s="116">
        <v>0</v>
      </c>
      <c r="C20" s="116">
        <v>0</v>
      </c>
      <c r="D20" s="116">
        <v>0</v>
      </c>
      <c r="E20" s="116">
        <v>0</v>
      </c>
      <c r="F20" s="116">
        <v>0</v>
      </c>
      <c r="G20" s="116">
        <v>0</v>
      </c>
    </row>
    <row r="21" spans="1:16" x14ac:dyDescent="0.2">
      <c r="A21" s="150" t="s">
        <v>153</v>
      </c>
      <c r="B21" s="116">
        <v>0</v>
      </c>
      <c r="C21" s="116">
        <v>0</v>
      </c>
      <c r="D21" s="116">
        <v>0</v>
      </c>
      <c r="E21" s="116">
        <v>0</v>
      </c>
      <c r="F21" s="116">
        <v>0</v>
      </c>
      <c r="G21" s="116">
        <v>0</v>
      </c>
    </row>
    <row r="22" spans="1:16" x14ac:dyDescent="0.2">
      <c r="A22" s="150" t="s">
        <v>154</v>
      </c>
      <c r="B22" s="116">
        <v>0</v>
      </c>
      <c r="C22" s="116">
        <v>0</v>
      </c>
      <c r="D22" s="116">
        <v>0</v>
      </c>
      <c r="E22" s="116">
        <v>0</v>
      </c>
      <c r="F22" s="116">
        <v>0</v>
      </c>
      <c r="G22" s="116">
        <v>0</v>
      </c>
    </row>
    <row r="23" spans="1:16" x14ac:dyDescent="0.2">
      <c r="A23" s="150" t="s">
        <v>155</v>
      </c>
      <c r="B23" s="116">
        <v>0</v>
      </c>
      <c r="C23" s="116">
        <v>0</v>
      </c>
      <c r="D23" s="116">
        <v>0</v>
      </c>
      <c r="E23" s="116">
        <v>0</v>
      </c>
      <c r="F23" s="116">
        <v>0</v>
      </c>
      <c r="G23" s="116">
        <v>0</v>
      </c>
    </row>
    <row r="24" spans="1:16" x14ac:dyDescent="0.2">
      <c r="A24" s="150" t="s">
        <v>156</v>
      </c>
      <c r="B24" s="116">
        <v>0</v>
      </c>
      <c r="C24" s="116">
        <v>0</v>
      </c>
      <c r="D24" s="116">
        <v>0</v>
      </c>
      <c r="E24" s="116">
        <v>0</v>
      </c>
      <c r="F24" s="116">
        <v>0</v>
      </c>
      <c r="G24" s="116">
        <v>0</v>
      </c>
    </row>
    <row r="25" spans="1:16" x14ac:dyDescent="0.2">
      <c r="A25" s="150" t="s">
        <v>157</v>
      </c>
      <c r="B25" s="116">
        <v>0</v>
      </c>
      <c r="C25" s="116">
        <v>0</v>
      </c>
      <c r="D25" s="116">
        <v>0</v>
      </c>
      <c r="E25" s="116">
        <v>0</v>
      </c>
      <c r="F25" s="116">
        <v>0</v>
      </c>
      <c r="G25" s="116">
        <v>0</v>
      </c>
    </row>
    <row r="26" spans="1:16" x14ac:dyDescent="0.2">
      <c r="A26" s="119" t="s">
        <v>159</v>
      </c>
      <c r="B26" s="120">
        <f>B8+B17</f>
        <v>812724433</v>
      </c>
      <c r="C26" s="120">
        <f t="shared" ref="C26:F26" si="2">C8+C17</f>
        <v>26072669</v>
      </c>
      <c r="D26" s="120">
        <f t="shared" si="2"/>
        <v>838797102</v>
      </c>
      <c r="E26" s="120">
        <f t="shared" si="2"/>
        <v>380075394</v>
      </c>
      <c r="F26" s="120">
        <f t="shared" si="2"/>
        <v>370124252</v>
      </c>
      <c r="G26" s="121">
        <f>G8+G17</f>
        <v>458721708</v>
      </c>
    </row>
    <row r="27" spans="1:16" x14ac:dyDescent="0.2">
      <c r="A27" s="186"/>
      <c r="B27" s="187"/>
      <c r="C27" s="187"/>
      <c r="D27" s="187"/>
      <c r="E27" s="187"/>
      <c r="F27" s="187"/>
      <c r="G27" s="188"/>
    </row>
    <row r="28" spans="1:16" x14ac:dyDescent="0.2">
      <c r="A28" s="186"/>
      <c r="B28" s="187"/>
      <c r="C28" s="187"/>
      <c r="D28" s="187"/>
      <c r="E28" s="187"/>
      <c r="F28" s="187"/>
      <c r="G28" s="188"/>
    </row>
    <row r="29" spans="1:16" x14ac:dyDescent="0.2">
      <c r="A29" s="186"/>
      <c r="B29" s="187"/>
      <c r="C29" s="187"/>
      <c r="D29" s="187"/>
      <c r="E29" s="187"/>
      <c r="F29" s="187"/>
      <c r="G29" s="188"/>
    </row>
    <row r="30" spans="1:16" x14ac:dyDescent="0.2">
      <c r="A30" s="51"/>
      <c r="B30" s="51"/>
      <c r="C30" s="51"/>
      <c r="D30" s="51"/>
      <c r="E30" s="51"/>
      <c r="F30" s="51"/>
      <c r="G30" s="51"/>
    </row>
    <row r="31" spans="1:16" x14ac:dyDescent="0.2">
      <c r="A31" s="51"/>
      <c r="B31" s="51"/>
      <c r="C31" s="51"/>
      <c r="D31" s="51"/>
      <c r="E31" s="51"/>
      <c r="F31" s="51"/>
      <c r="G31" s="51"/>
    </row>
    <row r="32" spans="1:16"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abSelected="1" topLeftCell="A4" zoomScale="140" zoomScaleNormal="140" workbookViewId="0">
      <selection activeCell="J4" sqref="J1:R1048576"/>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 min="10" max="10" width="10.83203125" bestFit="1" customWidth="1"/>
    <col min="11" max="11" width="9.6640625" bestFit="1" customWidth="1"/>
    <col min="12" max="15" width="10.83203125" bestFit="1" customWidth="1"/>
    <col min="16" max="16" width="8.6640625" customWidth="1"/>
  </cols>
  <sheetData>
    <row r="1" spans="1:7" ht="10.15" customHeight="1" x14ac:dyDescent="0.2">
      <c r="A1" s="260" t="s">
        <v>130</v>
      </c>
      <c r="B1" s="261"/>
      <c r="C1" s="261"/>
      <c r="D1" s="261"/>
      <c r="E1" s="261"/>
      <c r="F1" s="261"/>
      <c r="G1" s="262"/>
    </row>
    <row r="2" spans="1:7" ht="10.15" customHeight="1" x14ac:dyDescent="0.2">
      <c r="A2" s="390" t="s">
        <v>148</v>
      </c>
      <c r="B2" s="391"/>
      <c r="C2" s="391"/>
      <c r="D2" s="391"/>
      <c r="E2" s="391"/>
      <c r="F2" s="391"/>
      <c r="G2" s="392"/>
    </row>
    <row r="3" spans="1:7" ht="10.15" customHeight="1" x14ac:dyDescent="0.2">
      <c r="A3" s="390" t="s">
        <v>358</v>
      </c>
      <c r="B3" s="391"/>
      <c r="C3" s="391"/>
      <c r="D3" s="391"/>
      <c r="E3" s="391"/>
      <c r="F3" s="391"/>
      <c r="G3" s="392"/>
    </row>
    <row r="4" spans="1:7" ht="10.15" customHeight="1" x14ac:dyDescent="0.2">
      <c r="A4" s="390" t="s">
        <v>449</v>
      </c>
      <c r="B4" s="391"/>
      <c r="C4" s="391"/>
      <c r="D4" s="391"/>
      <c r="E4" s="391"/>
      <c r="F4" s="391"/>
      <c r="G4" s="392"/>
    </row>
    <row r="5" spans="1:7" ht="10.15" customHeight="1" x14ac:dyDescent="0.2">
      <c r="A5" s="390" t="s">
        <v>375</v>
      </c>
      <c r="B5" s="393"/>
      <c r="C5" s="393"/>
      <c r="D5" s="393"/>
      <c r="E5" s="393"/>
      <c r="F5" s="393"/>
      <c r="G5" s="392"/>
    </row>
    <row r="6" spans="1:7" ht="10.15" customHeight="1" x14ac:dyDescent="0.2">
      <c r="A6" s="367" t="s">
        <v>50</v>
      </c>
      <c r="B6" s="378" t="s">
        <v>354</v>
      </c>
      <c r="C6" s="378"/>
      <c r="D6" s="378"/>
      <c r="E6" s="378"/>
      <c r="F6" s="378"/>
      <c r="G6" s="388" t="s">
        <v>357</v>
      </c>
    </row>
    <row r="7" spans="1:7" ht="16.899999999999999" customHeight="1" x14ac:dyDescent="0.2">
      <c r="A7" s="387"/>
      <c r="B7" s="170" t="s">
        <v>355</v>
      </c>
      <c r="C7" s="170" t="s">
        <v>129</v>
      </c>
      <c r="D7" s="170" t="s">
        <v>356</v>
      </c>
      <c r="E7" s="170" t="s">
        <v>106</v>
      </c>
      <c r="F7" s="154" t="s">
        <v>108</v>
      </c>
      <c r="G7" s="389"/>
    </row>
    <row r="8" spans="1:7" ht="10.5" customHeight="1" x14ac:dyDescent="0.2">
      <c r="A8" s="122" t="s">
        <v>15</v>
      </c>
      <c r="B8" s="123">
        <f>B9+B18+B26+B33</f>
        <v>60000000</v>
      </c>
      <c r="C8" s="123">
        <f t="shared" ref="C8:G8" si="0">C9+C18+C26+C33</f>
        <v>0</v>
      </c>
      <c r="D8" s="123">
        <f>D9+D18+D26+D33</f>
        <v>60000000</v>
      </c>
      <c r="E8" s="123">
        <f t="shared" si="0"/>
        <v>26464869</v>
      </c>
      <c r="F8" s="123">
        <f t="shared" si="0"/>
        <v>26464869</v>
      </c>
      <c r="G8" s="124">
        <f t="shared" si="0"/>
        <v>33535131</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15" ht="9" customHeight="1" x14ac:dyDescent="0.2">
      <c r="A17" s="25" t="s">
        <v>24</v>
      </c>
      <c r="B17" s="126">
        <v>0</v>
      </c>
      <c r="C17" s="126">
        <v>0</v>
      </c>
      <c r="D17" s="126">
        <f t="shared" si="2"/>
        <v>0</v>
      </c>
      <c r="E17" s="126">
        <v>0</v>
      </c>
      <c r="F17" s="126">
        <v>0</v>
      </c>
      <c r="G17" s="127">
        <f t="shared" si="3"/>
        <v>0</v>
      </c>
    </row>
    <row r="18" spans="1:15" ht="9" customHeight="1" x14ac:dyDescent="0.2">
      <c r="A18" s="45" t="s">
        <v>25</v>
      </c>
      <c r="B18" s="128">
        <f>B19+B20+B21+B22+B23+B24+B25</f>
        <v>60000000</v>
      </c>
      <c r="C18" s="128">
        <f t="shared" ref="C18:G18" si="4">C19+C20+C21+C22+C23+C24+C25</f>
        <v>0</v>
      </c>
      <c r="D18" s="128">
        <f t="shared" si="4"/>
        <v>60000000</v>
      </c>
      <c r="E18" s="128">
        <f t="shared" si="4"/>
        <v>26464869</v>
      </c>
      <c r="F18" s="128">
        <f t="shared" si="4"/>
        <v>26464869</v>
      </c>
      <c r="G18" s="129">
        <f t="shared" si="4"/>
        <v>33535131</v>
      </c>
    </row>
    <row r="19" spans="1:15" ht="9.75" customHeight="1" x14ac:dyDescent="0.2">
      <c r="A19" s="25" t="s">
        <v>26</v>
      </c>
      <c r="B19" s="126">
        <v>0</v>
      </c>
      <c r="C19" s="126">
        <v>0</v>
      </c>
      <c r="D19" s="126">
        <f t="shared" si="2"/>
        <v>0</v>
      </c>
      <c r="E19" s="126">
        <v>0</v>
      </c>
      <c r="F19" s="126">
        <v>0</v>
      </c>
      <c r="G19" s="127">
        <f t="shared" si="3"/>
        <v>0</v>
      </c>
    </row>
    <row r="20" spans="1:15" ht="9.75" customHeight="1" x14ac:dyDescent="0.2">
      <c r="A20" s="25" t="s">
        <v>27</v>
      </c>
      <c r="B20" s="126">
        <v>0</v>
      </c>
      <c r="C20" s="126">
        <v>0</v>
      </c>
      <c r="D20" s="126">
        <f t="shared" si="2"/>
        <v>0</v>
      </c>
      <c r="E20" s="126">
        <v>0</v>
      </c>
      <c r="F20" s="126">
        <v>0</v>
      </c>
      <c r="G20" s="127">
        <f t="shared" si="3"/>
        <v>0</v>
      </c>
    </row>
    <row r="21" spans="1:15" ht="9.75" customHeight="1" x14ac:dyDescent="0.2">
      <c r="A21" s="25" t="s">
        <v>28</v>
      </c>
      <c r="B21" s="126">
        <v>0</v>
      </c>
      <c r="C21" s="126">
        <v>0</v>
      </c>
      <c r="D21" s="126">
        <f t="shared" si="2"/>
        <v>0</v>
      </c>
      <c r="E21" s="126">
        <v>0</v>
      </c>
      <c r="F21" s="126">
        <v>0</v>
      </c>
      <c r="G21" s="127">
        <f t="shared" si="3"/>
        <v>0</v>
      </c>
    </row>
    <row r="22" spans="1:15" ht="8.25" customHeight="1" x14ac:dyDescent="0.2">
      <c r="A22" s="25" t="s">
        <v>29</v>
      </c>
      <c r="B22" s="126">
        <v>0</v>
      </c>
      <c r="C22" s="126">
        <v>0</v>
      </c>
      <c r="D22" s="126">
        <f t="shared" si="2"/>
        <v>0</v>
      </c>
      <c r="E22" s="126">
        <v>0</v>
      </c>
      <c r="F22" s="126">
        <v>0</v>
      </c>
      <c r="G22" s="127">
        <f t="shared" si="3"/>
        <v>0</v>
      </c>
      <c r="J22" s="2"/>
      <c r="K22" s="2"/>
      <c r="L22" s="2"/>
      <c r="M22" s="2"/>
      <c r="N22" s="2"/>
      <c r="O22" s="2"/>
    </row>
    <row r="23" spans="1:15" ht="9.75" customHeight="1" x14ac:dyDescent="0.2">
      <c r="A23" s="25" t="s">
        <v>30</v>
      </c>
      <c r="B23" s="126">
        <v>60000000</v>
      </c>
      <c r="C23" s="126">
        <v>0</v>
      </c>
      <c r="D23" s="126">
        <f>B23+C23</f>
        <v>60000000</v>
      </c>
      <c r="E23" s="126">
        <v>26464869</v>
      </c>
      <c r="F23" s="126">
        <v>26464869</v>
      </c>
      <c r="G23" s="127">
        <f>D23-E23</f>
        <v>33535131</v>
      </c>
    </row>
    <row r="24" spans="1:15" ht="9.75" customHeight="1" x14ac:dyDescent="0.2">
      <c r="A24" s="25" t="s">
        <v>31</v>
      </c>
      <c r="B24" s="126">
        <v>0</v>
      </c>
      <c r="C24" s="126">
        <v>0</v>
      </c>
      <c r="D24" s="126">
        <f t="shared" si="2"/>
        <v>0</v>
      </c>
      <c r="E24" s="126">
        <v>0</v>
      </c>
      <c r="F24" s="126">
        <v>0</v>
      </c>
      <c r="G24" s="127">
        <f>D24-E24</f>
        <v>0</v>
      </c>
    </row>
    <row r="25" spans="1:15" ht="9.75" customHeight="1" x14ac:dyDescent="0.2">
      <c r="A25" s="25" t="s">
        <v>32</v>
      </c>
      <c r="B25" s="126">
        <v>0</v>
      </c>
      <c r="C25" s="126">
        <v>0</v>
      </c>
      <c r="D25" s="126">
        <f t="shared" si="2"/>
        <v>0</v>
      </c>
      <c r="E25" s="126">
        <v>0</v>
      </c>
      <c r="F25" s="126">
        <v>0</v>
      </c>
      <c r="G25" s="127">
        <f>D25-E25</f>
        <v>0</v>
      </c>
    </row>
    <row r="26" spans="1:15"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c r="J26" s="2"/>
      <c r="K26" s="2"/>
      <c r="L26" s="2"/>
      <c r="M26" s="2"/>
      <c r="N26" s="2"/>
      <c r="O26" s="2"/>
    </row>
    <row r="27" spans="1:15" ht="10.5" customHeight="1" x14ac:dyDescent="0.2">
      <c r="A27" s="25" t="s">
        <v>84</v>
      </c>
      <c r="B27" s="126">
        <v>0</v>
      </c>
      <c r="C27" s="126">
        <v>0</v>
      </c>
      <c r="D27" s="126">
        <f t="shared" si="2"/>
        <v>0</v>
      </c>
      <c r="E27" s="126">
        <v>0</v>
      </c>
      <c r="F27" s="126">
        <v>0</v>
      </c>
      <c r="G27" s="127">
        <f t="shared" si="3"/>
        <v>0</v>
      </c>
    </row>
    <row r="28" spans="1:15" ht="10.5" customHeight="1" x14ac:dyDescent="0.2">
      <c r="A28" s="25" t="s">
        <v>85</v>
      </c>
      <c r="B28" s="126">
        <v>0</v>
      </c>
      <c r="C28" s="126">
        <v>0</v>
      </c>
      <c r="D28" s="126">
        <f t="shared" si="2"/>
        <v>0</v>
      </c>
      <c r="E28" s="126">
        <v>0</v>
      </c>
      <c r="F28" s="126">
        <v>0</v>
      </c>
      <c r="G28" s="127">
        <f t="shared" si="3"/>
        <v>0</v>
      </c>
    </row>
    <row r="29" spans="1:15" ht="10.5" customHeight="1" x14ac:dyDescent="0.2">
      <c r="A29" s="25" t="s">
        <v>86</v>
      </c>
      <c r="B29" s="126">
        <v>0</v>
      </c>
      <c r="C29" s="126">
        <v>0</v>
      </c>
      <c r="D29" s="126">
        <f t="shared" si="2"/>
        <v>0</v>
      </c>
      <c r="E29" s="126">
        <v>0</v>
      </c>
      <c r="F29" s="126">
        <v>0</v>
      </c>
      <c r="G29" s="127">
        <f t="shared" si="3"/>
        <v>0</v>
      </c>
    </row>
    <row r="30" spans="1:15" ht="10.5" customHeight="1" x14ac:dyDescent="0.2">
      <c r="A30" s="25" t="s">
        <v>87</v>
      </c>
      <c r="B30" s="126">
        <v>0</v>
      </c>
      <c r="C30" s="126">
        <v>0</v>
      </c>
      <c r="D30" s="126">
        <f t="shared" si="2"/>
        <v>0</v>
      </c>
      <c r="E30" s="126">
        <v>0</v>
      </c>
      <c r="F30" s="126">
        <v>0</v>
      </c>
      <c r="G30" s="127">
        <f t="shared" si="3"/>
        <v>0</v>
      </c>
    </row>
    <row r="31" spans="1:15" ht="10.5" customHeight="1" x14ac:dyDescent="0.2">
      <c r="A31" s="25" t="s">
        <v>88</v>
      </c>
      <c r="B31" s="126">
        <v>0</v>
      </c>
      <c r="C31" s="126">
        <v>0</v>
      </c>
      <c r="D31" s="126">
        <f t="shared" si="2"/>
        <v>0</v>
      </c>
      <c r="E31" s="126">
        <v>0</v>
      </c>
      <c r="F31" s="126">
        <v>0</v>
      </c>
      <c r="G31" s="127">
        <f t="shared" si="3"/>
        <v>0</v>
      </c>
    </row>
    <row r="32" spans="1:15"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752724433</v>
      </c>
      <c r="C38" s="130">
        <f t="shared" ref="C38:G38" si="8">C39+C48+C56+C66</f>
        <v>26072669</v>
      </c>
      <c r="D38" s="130">
        <f t="shared" si="8"/>
        <v>778797102</v>
      </c>
      <c r="E38" s="130">
        <f t="shared" si="8"/>
        <v>353610525</v>
      </c>
      <c r="F38" s="130">
        <f t="shared" si="8"/>
        <v>343659383</v>
      </c>
      <c r="G38" s="131">
        <f t="shared" si="8"/>
        <v>425186577</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4">
        <f>B49+B50+B51+B52+B53+B54+B55</f>
        <v>752724433</v>
      </c>
      <c r="C48" s="224">
        <f>C49+C50+C51+C52+C53+C54+C55</f>
        <v>26072669</v>
      </c>
      <c r="D48" s="224">
        <f t="shared" ref="D48:G48" si="12">D49+D50+D51+D52+D53+D54+D55</f>
        <v>778797102</v>
      </c>
      <c r="E48" s="224">
        <f t="shared" si="12"/>
        <v>353610525</v>
      </c>
      <c r="F48" s="224">
        <f t="shared" si="12"/>
        <v>343659383</v>
      </c>
      <c r="G48" s="227">
        <f t="shared" si="12"/>
        <v>425186577</v>
      </c>
    </row>
    <row r="49" spans="1:9" ht="9.75" customHeight="1" x14ac:dyDescent="0.2">
      <c r="A49" s="25" t="s">
        <v>26</v>
      </c>
      <c r="B49" s="225"/>
      <c r="C49" s="225">
        <v>0</v>
      </c>
      <c r="D49" s="225">
        <f t="shared" si="10"/>
        <v>0</v>
      </c>
      <c r="E49" s="225">
        <v>0</v>
      </c>
      <c r="F49" s="225">
        <v>0</v>
      </c>
      <c r="G49" s="226">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752724433</v>
      </c>
      <c r="C53" s="213">
        <v>26072669</v>
      </c>
      <c r="D53" s="126">
        <f>B53+C53</f>
        <v>778797102</v>
      </c>
      <c r="E53" s="214">
        <v>353610525</v>
      </c>
      <c r="F53" s="214">
        <v>343659383</v>
      </c>
      <c r="G53" s="215">
        <f>D53-E53</f>
        <v>425186577</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20">
        <f>B67+B68+B69+B70</f>
        <v>0</v>
      </c>
      <c r="C66" s="220">
        <f t="shared" ref="C66:G66" si="14">C67+C68+C69+C70</f>
        <v>0</v>
      </c>
      <c r="D66" s="220">
        <f t="shared" si="14"/>
        <v>0</v>
      </c>
      <c r="E66" s="220">
        <f t="shared" si="14"/>
        <v>0</v>
      </c>
      <c r="F66" s="220">
        <f t="shared" si="14"/>
        <v>0</v>
      </c>
      <c r="G66" s="221">
        <f t="shared" si="14"/>
        <v>0</v>
      </c>
    </row>
    <row r="67" spans="1:8" ht="16.5" x14ac:dyDescent="0.2">
      <c r="A67" s="25" t="s">
        <v>34</v>
      </c>
      <c r="B67" s="222">
        <v>0</v>
      </c>
      <c r="C67" s="222">
        <v>0</v>
      </c>
      <c r="D67" s="222">
        <f>B67+C67</f>
        <v>0</v>
      </c>
      <c r="E67" s="222">
        <v>0</v>
      </c>
      <c r="F67" s="222">
        <v>0</v>
      </c>
      <c r="G67" s="223">
        <f t="shared" si="11"/>
        <v>0</v>
      </c>
    </row>
    <row r="68" spans="1:8" ht="16.5" x14ac:dyDescent="0.2">
      <c r="A68" s="133" t="s">
        <v>35</v>
      </c>
      <c r="B68" s="222">
        <v>0</v>
      </c>
      <c r="C68" s="222">
        <v>0</v>
      </c>
      <c r="D68" s="222">
        <f t="shared" ref="D68:D70" si="15">B68+C68</f>
        <v>0</v>
      </c>
      <c r="E68" s="222">
        <v>0</v>
      </c>
      <c r="F68" s="222">
        <v>0</v>
      </c>
      <c r="G68" s="223">
        <f t="shared" si="11"/>
        <v>0</v>
      </c>
    </row>
    <row r="69" spans="1:8" ht="8.25" customHeight="1" x14ac:dyDescent="0.2">
      <c r="A69" s="25" t="s">
        <v>36</v>
      </c>
      <c r="B69" s="222">
        <v>0</v>
      </c>
      <c r="C69" s="222">
        <v>0</v>
      </c>
      <c r="D69" s="222">
        <f t="shared" si="15"/>
        <v>0</v>
      </c>
      <c r="E69" s="222">
        <v>0</v>
      </c>
      <c r="F69" s="222">
        <v>0</v>
      </c>
      <c r="G69" s="223">
        <f t="shared" si="11"/>
        <v>0</v>
      </c>
    </row>
    <row r="70" spans="1:8" ht="8.25" customHeight="1" x14ac:dyDescent="0.2">
      <c r="A70" s="25" t="s">
        <v>37</v>
      </c>
      <c r="B70" s="222">
        <v>0</v>
      </c>
      <c r="C70" s="222">
        <v>0</v>
      </c>
      <c r="D70" s="222">
        <f t="shared" si="15"/>
        <v>0</v>
      </c>
      <c r="E70" s="222">
        <v>0</v>
      </c>
      <c r="F70" s="222">
        <v>0</v>
      </c>
      <c r="G70" s="223">
        <f t="shared" si="11"/>
        <v>0</v>
      </c>
    </row>
    <row r="71" spans="1:8" ht="10.5" customHeight="1" x14ac:dyDescent="0.2">
      <c r="A71" s="134" t="s">
        <v>14</v>
      </c>
      <c r="B71" s="135">
        <f>B8+B38</f>
        <v>812724433</v>
      </c>
      <c r="C71" s="135">
        <f t="shared" ref="C71:G71" si="16">C8+C38</f>
        <v>26072669</v>
      </c>
      <c r="D71" s="135">
        <f t="shared" si="16"/>
        <v>838797102</v>
      </c>
      <c r="E71" s="135">
        <f t="shared" si="16"/>
        <v>380075394</v>
      </c>
      <c r="F71" s="135">
        <f t="shared" si="16"/>
        <v>370124252</v>
      </c>
      <c r="G71" s="136">
        <f t="shared" si="16"/>
        <v>458721708</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30" zoomScaleNormal="130" workbookViewId="0">
      <selection activeCell="J34" sqref="J34"/>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398" t="s">
        <v>130</v>
      </c>
      <c r="B1" s="399"/>
      <c r="C1" s="399"/>
      <c r="D1" s="399"/>
      <c r="E1" s="399"/>
      <c r="F1" s="399"/>
      <c r="G1" s="400"/>
    </row>
    <row r="2" spans="1:8" ht="12" customHeight="1" x14ac:dyDescent="0.2">
      <c r="A2" s="401" t="s">
        <v>148</v>
      </c>
      <c r="B2" s="402"/>
      <c r="C2" s="402"/>
      <c r="D2" s="402"/>
      <c r="E2" s="402"/>
      <c r="F2" s="402"/>
      <c r="G2" s="403"/>
    </row>
    <row r="3" spans="1:8" ht="12" customHeight="1" x14ac:dyDescent="0.2">
      <c r="A3" s="401" t="s">
        <v>177</v>
      </c>
      <c r="B3" s="402"/>
      <c r="C3" s="402"/>
      <c r="D3" s="402"/>
      <c r="E3" s="402"/>
      <c r="F3" s="402"/>
      <c r="G3" s="403"/>
    </row>
    <row r="4" spans="1:8" ht="12" customHeight="1" x14ac:dyDescent="0.2">
      <c r="A4" s="401" t="s">
        <v>449</v>
      </c>
      <c r="B4" s="402"/>
      <c r="C4" s="402"/>
      <c r="D4" s="402"/>
      <c r="E4" s="402"/>
      <c r="F4" s="402"/>
      <c r="G4" s="403"/>
    </row>
    <row r="5" spans="1:8" ht="12" customHeight="1" x14ac:dyDescent="0.2">
      <c r="A5" s="404" t="s">
        <v>166</v>
      </c>
      <c r="B5" s="405"/>
      <c r="C5" s="405"/>
      <c r="D5" s="405"/>
      <c r="E5" s="405"/>
      <c r="F5" s="405"/>
      <c r="G5" s="406"/>
    </row>
    <row r="6" spans="1:8" ht="10.5" customHeight="1" x14ac:dyDescent="0.2">
      <c r="A6" s="394" t="s">
        <v>50</v>
      </c>
      <c r="B6" s="396" t="s">
        <v>354</v>
      </c>
      <c r="C6" s="397"/>
      <c r="D6" s="397"/>
      <c r="E6" s="397"/>
      <c r="F6" s="397"/>
      <c r="G6" s="181"/>
    </row>
    <row r="7" spans="1:8" ht="22.5" customHeight="1" x14ac:dyDescent="0.2">
      <c r="A7" s="395"/>
      <c r="B7" s="182" t="s">
        <v>355</v>
      </c>
      <c r="C7" s="182" t="s">
        <v>129</v>
      </c>
      <c r="D7" s="182" t="s">
        <v>356</v>
      </c>
      <c r="E7" s="182" t="s">
        <v>106</v>
      </c>
      <c r="F7" s="182" t="s">
        <v>108</v>
      </c>
      <c r="G7" s="183" t="s">
        <v>357</v>
      </c>
    </row>
    <row r="8" spans="1:8" s="259" customFormat="1" ht="17.25" customHeight="1" x14ac:dyDescent="0.2">
      <c r="A8" s="172" t="s">
        <v>341</v>
      </c>
      <c r="B8" s="257">
        <f>B9+B10+B11+B14+B15+B18</f>
        <v>32951112</v>
      </c>
      <c r="C8" s="256">
        <f>C9+C10+C11+C14+C15+C18</f>
        <v>-5574</v>
      </c>
      <c r="D8" s="257">
        <f>D9+D10+D11+D14+D15+D18</f>
        <v>32945538</v>
      </c>
      <c r="E8" s="257">
        <f>E9+E10+E11+E14+E15+E18</f>
        <v>15034138</v>
      </c>
      <c r="F8" s="257">
        <f t="shared" ref="F8" si="0">F9+F10+F11+F14+F15+F18</f>
        <v>15034138</v>
      </c>
      <c r="G8" s="257">
        <f>G9+G10+G11+G14+G15+G18</f>
        <v>17911400</v>
      </c>
      <c r="H8" s="258"/>
    </row>
    <row r="9" spans="1:8" ht="19.5" customHeight="1" x14ac:dyDescent="0.2">
      <c r="A9" s="179" t="s">
        <v>342</v>
      </c>
      <c r="B9" s="207">
        <v>15816534</v>
      </c>
      <c r="C9" s="207">
        <v>-2676</v>
      </c>
      <c r="D9" s="207">
        <v>15813858</v>
      </c>
      <c r="E9" s="207">
        <v>7215886</v>
      </c>
      <c r="F9" s="207">
        <v>7215886</v>
      </c>
      <c r="G9" s="202">
        <v>8597972</v>
      </c>
    </row>
    <row r="10" spans="1:8" ht="15.75" customHeight="1" x14ac:dyDescent="0.2">
      <c r="A10" s="178" t="s">
        <v>343</v>
      </c>
      <c r="B10" s="207">
        <v>17134578</v>
      </c>
      <c r="C10" s="207">
        <v>-2898</v>
      </c>
      <c r="D10" s="207">
        <v>17131680</v>
      </c>
      <c r="E10" s="207">
        <v>7818252</v>
      </c>
      <c r="F10" s="207">
        <v>7818252</v>
      </c>
      <c r="G10" s="202">
        <v>9313428</v>
      </c>
    </row>
    <row r="11" spans="1:8" ht="13.5" customHeight="1" x14ac:dyDescent="0.2">
      <c r="A11" s="178" t="s">
        <v>344</v>
      </c>
      <c r="B11" s="207">
        <v>0</v>
      </c>
      <c r="C11" s="207">
        <v>0</v>
      </c>
      <c r="D11" s="207">
        <v>0</v>
      </c>
      <c r="E11" s="207">
        <v>0</v>
      </c>
      <c r="F11" s="207">
        <v>0</v>
      </c>
      <c r="G11" s="202">
        <v>0</v>
      </c>
    </row>
    <row r="12" spans="1:8" x14ac:dyDescent="0.2">
      <c r="A12" s="175" t="s">
        <v>345</v>
      </c>
      <c r="B12" s="207">
        <v>0</v>
      </c>
      <c r="C12" s="207">
        <v>0</v>
      </c>
      <c r="D12" s="207">
        <f>B12+C12</f>
        <v>0</v>
      </c>
      <c r="E12" s="207">
        <v>0</v>
      </c>
      <c r="F12" s="202">
        <v>0</v>
      </c>
      <c r="G12" s="202">
        <f>D12-E12</f>
        <v>0</v>
      </c>
    </row>
    <row r="13" spans="1:8" ht="18" x14ac:dyDescent="0.2">
      <c r="A13" s="175" t="s">
        <v>346</v>
      </c>
      <c r="B13" s="207">
        <v>0</v>
      </c>
      <c r="C13" s="207">
        <v>0</v>
      </c>
      <c r="D13" s="207">
        <f>B13+C13</f>
        <v>0</v>
      </c>
      <c r="E13" s="207">
        <v>0</v>
      </c>
      <c r="F13" s="202">
        <v>0</v>
      </c>
      <c r="G13" s="202">
        <f>D13-E13</f>
        <v>0</v>
      </c>
    </row>
    <row r="14" spans="1:8" ht="15.75" customHeight="1" x14ac:dyDescent="0.2">
      <c r="A14" s="178" t="s">
        <v>347</v>
      </c>
      <c r="B14" s="207">
        <v>0</v>
      </c>
      <c r="C14" s="207">
        <v>0</v>
      </c>
      <c r="D14" s="207">
        <f>B14+C14</f>
        <v>0</v>
      </c>
      <c r="E14" s="207">
        <v>0</v>
      </c>
      <c r="F14" s="202">
        <v>0</v>
      </c>
      <c r="G14" s="202">
        <f>D14-E14</f>
        <v>0</v>
      </c>
    </row>
    <row r="15" spans="1:8" ht="27" x14ac:dyDescent="0.2">
      <c r="A15" s="178" t="s">
        <v>348</v>
      </c>
      <c r="B15" s="207">
        <f>B16+B17</f>
        <v>0</v>
      </c>
      <c r="C15" s="207">
        <f t="shared" ref="C15:G15" si="1">C16+C17</f>
        <v>0</v>
      </c>
      <c r="D15" s="207">
        <f>SUM(D16:D17)</f>
        <v>0</v>
      </c>
      <c r="E15" s="207">
        <f t="shared" si="1"/>
        <v>0</v>
      </c>
      <c r="F15" s="207">
        <f t="shared" si="1"/>
        <v>0</v>
      </c>
      <c r="G15" s="202">
        <f t="shared" si="1"/>
        <v>0</v>
      </c>
    </row>
    <row r="16" spans="1:8" ht="14.25" customHeight="1" x14ac:dyDescent="0.2">
      <c r="A16" s="175" t="s">
        <v>349</v>
      </c>
      <c r="B16" s="207">
        <v>0</v>
      </c>
      <c r="C16" s="207">
        <v>0</v>
      </c>
      <c r="D16" s="207">
        <f>B16+C16</f>
        <v>0</v>
      </c>
      <c r="E16" s="207">
        <v>0</v>
      </c>
      <c r="F16" s="207">
        <v>0</v>
      </c>
      <c r="G16" s="202">
        <f>D16-E16</f>
        <v>0</v>
      </c>
    </row>
    <row r="17" spans="1:7" ht="14.25" customHeight="1" x14ac:dyDescent="0.2">
      <c r="A17" s="175" t="s">
        <v>350</v>
      </c>
      <c r="B17" s="207">
        <v>0</v>
      </c>
      <c r="C17" s="207">
        <v>0</v>
      </c>
      <c r="D17" s="207">
        <f>B17+C17</f>
        <v>0</v>
      </c>
      <c r="E17" s="207">
        <v>0</v>
      </c>
      <c r="F17" s="207">
        <v>0</v>
      </c>
      <c r="G17" s="202">
        <f>D17-E17</f>
        <v>0</v>
      </c>
    </row>
    <row r="18" spans="1:7" x14ac:dyDescent="0.2">
      <c r="A18" s="178" t="s">
        <v>351</v>
      </c>
      <c r="B18" s="207">
        <v>0</v>
      </c>
      <c r="C18" s="207">
        <v>0</v>
      </c>
      <c r="D18" s="207">
        <f>B18+C18</f>
        <v>0</v>
      </c>
      <c r="E18" s="207">
        <v>0</v>
      </c>
      <c r="F18" s="207">
        <v>0</v>
      </c>
      <c r="G18" s="202">
        <f>D18-E18</f>
        <v>0</v>
      </c>
    </row>
    <row r="19" spans="1:7" ht="18" x14ac:dyDescent="0.2">
      <c r="A19" s="176" t="s">
        <v>352</v>
      </c>
      <c r="B19" s="206">
        <f>B20+B21+B22+B25+B26+B29</f>
        <v>575102711</v>
      </c>
      <c r="C19" s="206">
        <f>C20+C21+C22+C25+C26+C29</f>
        <v>-109518</v>
      </c>
      <c r="D19" s="206">
        <f>D20+D21+D22+D25+D26+D29</f>
        <v>574993193</v>
      </c>
      <c r="E19" s="206">
        <f t="shared" ref="E19" si="2">E20+E21+E22+E25+E26+E29</f>
        <v>316559193</v>
      </c>
      <c r="F19" s="206">
        <f>F20+F21+F22+F25+F26+F29</f>
        <v>306608051</v>
      </c>
      <c r="G19" s="208">
        <f>G20+G21+G22+G25+G26+G29</f>
        <v>258434000</v>
      </c>
    </row>
    <row r="20" spans="1:7" ht="18" customHeight="1" x14ac:dyDescent="0.2">
      <c r="A20" s="178" t="s">
        <v>342</v>
      </c>
      <c r="B20" s="207">
        <v>187067419</v>
      </c>
      <c r="C20" s="207">
        <v>-36141</v>
      </c>
      <c r="D20" s="207">
        <v>189747754</v>
      </c>
      <c r="E20" s="202">
        <v>104464534</v>
      </c>
      <c r="F20" s="202">
        <v>101180657</v>
      </c>
      <c r="G20" s="202">
        <v>85283220</v>
      </c>
    </row>
    <row r="21" spans="1:7" ht="18" customHeight="1" x14ac:dyDescent="0.2">
      <c r="A21" s="178" t="s">
        <v>343</v>
      </c>
      <c r="B21" s="207">
        <v>388035292</v>
      </c>
      <c r="C21" s="200">
        <v>-73377</v>
      </c>
      <c r="D21" s="207">
        <v>385245439</v>
      </c>
      <c r="E21" s="202">
        <v>212094659</v>
      </c>
      <c r="F21" s="202">
        <v>205427394</v>
      </c>
      <c r="G21" s="202">
        <v>173150780</v>
      </c>
    </row>
    <row r="22" spans="1:7" ht="18" customHeight="1" x14ac:dyDescent="0.2">
      <c r="A22" s="178" t="s">
        <v>344</v>
      </c>
      <c r="B22" s="207">
        <f>B23+B24</f>
        <v>0</v>
      </c>
      <c r="C22" s="207">
        <f t="shared" ref="C22:F22" si="3">C23+C24</f>
        <v>0</v>
      </c>
      <c r="D22" s="207">
        <f>D23+D24</f>
        <v>0</v>
      </c>
      <c r="E22" s="207">
        <f t="shared" si="3"/>
        <v>0</v>
      </c>
      <c r="F22" s="207">
        <f t="shared" si="3"/>
        <v>0</v>
      </c>
      <c r="G22" s="202">
        <v>0</v>
      </c>
    </row>
    <row r="23" spans="1:7" ht="15.75" customHeight="1" x14ac:dyDescent="0.2">
      <c r="A23" s="175" t="s">
        <v>345</v>
      </c>
      <c r="B23" s="207">
        <v>0</v>
      </c>
      <c r="C23" s="207">
        <v>0</v>
      </c>
      <c r="D23" s="207">
        <f>B23+C23</f>
        <v>0</v>
      </c>
      <c r="E23" s="207">
        <v>0</v>
      </c>
      <c r="F23" s="207">
        <v>0</v>
      </c>
      <c r="G23" s="202">
        <f>D23-E23</f>
        <v>0</v>
      </c>
    </row>
    <row r="24" spans="1:7" ht="15.75" customHeight="1" x14ac:dyDescent="0.2">
      <c r="A24" s="175" t="s">
        <v>346</v>
      </c>
      <c r="B24" s="207">
        <v>0</v>
      </c>
      <c r="C24" s="207">
        <v>0</v>
      </c>
      <c r="D24" s="207">
        <f>B24+C24</f>
        <v>0</v>
      </c>
      <c r="E24" s="207">
        <v>0</v>
      </c>
      <c r="F24" s="207">
        <v>0</v>
      </c>
      <c r="G24" s="202">
        <f>D24-E24</f>
        <v>0</v>
      </c>
    </row>
    <row r="25" spans="1:7" ht="17.25" customHeight="1" x14ac:dyDescent="0.2">
      <c r="A25" s="178" t="s">
        <v>347</v>
      </c>
      <c r="B25" s="207">
        <v>0</v>
      </c>
      <c r="C25" s="207">
        <v>0</v>
      </c>
      <c r="D25" s="207">
        <f>B25+C25</f>
        <v>0</v>
      </c>
      <c r="E25" s="207">
        <v>0</v>
      </c>
      <c r="F25" s="207">
        <v>0</v>
      </c>
      <c r="G25" s="202">
        <f>D25-E25</f>
        <v>0</v>
      </c>
    </row>
    <row r="26" spans="1:7" ht="27.75" customHeight="1" x14ac:dyDescent="0.2">
      <c r="A26" s="178" t="s">
        <v>348</v>
      </c>
      <c r="B26" s="207">
        <f>B27+B28</f>
        <v>0</v>
      </c>
      <c r="C26" s="207">
        <f t="shared" ref="C26:F26" si="4">C27+C28</f>
        <v>0</v>
      </c>
      <c r="D26" s="207">
        <f>D27+D28</f>
        <v>0</v>
      </c>
      <c r="E26" s="207">
        <f t="shared" si="4"/>
        <v>0</v>
      </c>
      <c r="F26" s="207">
        <f t="shared" si="4"/>
        <v>0</v>
      </c>
      <c r="G26" s="202">
        <f>G27+G28</f>
        <v>0</v>
      </c>
    </row>
    <row r="27" spans="1:7" ht="15" customHeight="1" x14ac:dyDescent="0.2">
      <c r="A27" s="175" t="s">
        <v>349</v>
      </c>
      <c r="B27" s="207">
        <v>0</v>
      </c>
      <c r="C27" s="207">
        <v>0</v>
      </c>
      <c r="D27" s="207">
        <f>B27+C27</f>
        <v>0</v>
      </c>
      <c r="E27" s="207">
        <v>0</v>
      </c>
      <c r="F27" s="207">
        <v>0</v>
      </c>
      <c r="G27" s="202">
        <f>D27-E27</f>
        <v>0</v>
      </c>
    </row>
    <row r="28" spans="1:7" ht="15" customHeight="1" x14ac:dyDescent="0.2">
      <c r="A28" s="175" t="s">
        <v>350</v>
      </c>
      <c r="B28" s="207">
        <v>0</v>
      </c>
      <c r="C28" s="207">
        <v>0</v>
      </c>
      <c r="D28" s="207">
        <f>B28+C28</f>
        <v>0</v>
      </c>
      <c r="E28" s="207">
        <v>0</v>
      </c>
      <c r="F28" s="207">
        <v>0</v>
      </c>
      <c r="G28" s="202">
        <f>D28-E28</f>
        <v>0</v>
      </c>
    </row>
    <row r="29" spans="1:7" ht="16.5" customHeight="1" x14ac:dyDescent="0.2">
      <c r="A29" s="178" t="s">
        <v>351</v>
      </c>
      <c r="B29" s="207">
        <v>0</v>
      </c>
      <c r="C29" s="207">
        <v>0</v>
      </c>
      <c r="D29" s="207">
        <f>B29+C29</f>
        <v>0</v>
      </c>
      <c r="E29" s="207">
        <v>0</v>
      </c>
      <c r="F29" s="207">
        <v>0</v>
      </c>
      <c r="G29" s="202">
        <f>D29-E29</f>
        <v>0</v>
      </c>
    </row>
    <row r="30" spans="1:7" ht="18" x14ac:dyDescent="0.2">
      <c r="A30" s="180" t="s">
        <v>353</v>
      </c>
      <c r="B30" s="204">
        <f>B8+B19</f>
        <v>608053823</v>
      </c>
      <c r="C30" s="204">
        <f>C8+C19</f>
        <v>-115092</v>
      </c>
      <c r="D30" s="204">
        <f>D8+D19</f>
        <v>607938731</v>
      </c>
      <c r="E30" s="203">
        <f t="shared" ref="E30:F30" si="5">E8+E19</f>
        <v>331593331</v>
      </c>
      <c r="F30" s="203">
        <f t="shared" si="5"/>
        <v>321642189</v>
      </c>
      <c r="G30" s="199">
        <f>G8+G19</f>
        <v>276345400</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2019-04-09T19:43:15Z</cp:lastPrinted>
  <dcterms:created xsi:type="dcterms:W3CDTF">2016-11-15T19:19:05Z</dcterms:created>
  <dcterms:modified xsi:type="dcterms:W3CDTF">2019-07-19T21:39:41Z</dcterms:modified>
</cp:coreProperties>
</file>