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Edith\Documents\2.-CUENTA PÚBLICA\CD ARMONIZADA 2DO TRIM 2019\AUTÓNOMOS Y PODERES\UAT\"/>
    </mc:Choice>
  </mc:AlternateContent>
  <bookViews>
    <workbookView xWindow="0" yWindow="0" windowWidth="19440" windowHeight="9735" firstSheet="1" activeTab="7"/>
  </bookViews>
  <sheets>
    <sheet name="FORMATO 1" sheetId="1" r:id="rId1"/>
    <sheet name="FORMATO 2" sheetId="3" r:id="rId2"/>
    <sheet name="FORMATO 3" sheetId="4" r:id="rId3"/>
    <sheet name="FORMATO 4" sheetId="5" r:id="rId4"/>
    <sheet name="FORMATO 5" sheetId="6" r:id="rId5"/>
    <sheet name="FORMATO 6A" sheetId="8" r:id="rId6"/>
    <sheet name="FORMATO 6B" sheetId="10" r:id="rId7"/>
    <sheet name="FORMATO 6C" sheetId="23" r:id="rId8"/>
    <sheet name="FORMATO 6D" sheetId="31" r:id="rId9"/>
  </sheets>
  <definedNames>
    <definedName name="_xlnm.Print_Area" localSheetId="0">'FORMATO 1'!$A$1:$H$45</definedName>
    <definedName name="_xlnm.Print_Area" localSheetId="1">'FORMATO 2'!$A$1:$O$33</definedName>
    <definedName name="_xlnm.Print_Area" localSheetId="4">'FORMATO 5'!$A$1:$G$71</definedName>
    <definedName name="_xlnm.Print_Area" localSheetId="8">'FORMATO 6D'!$A$1:$G$40</definedName>
  </definedNames>
  <calcPr calcId="152511"/>
</workbook>
</file>

<file path=xl/calcChain.xml><?xml version="1.0" encoding="utf-8"?>
<calcChain xmlns="http://schemas.openxmlformats.org/spreadsheetml/2006/main">
  <c r="C16" i="8" l="1"/>
  <c r="D9" i="8" l="1"/>
  <c r="D10" i="8"/>
  <c r="D11" i="8"/>
  <c r="D12" i="8"/>
  <c r="D13" i="8"/>
  <c r="D14" i="8"/>
  <c r="D15" i="8"/>
  <c r="D17" i="8"/>
  <c r="D18" i="8"/>
  <c r="D19" i="8"/>
  <c r="D20" i="8"/>
  <c r="D21" i="8"/>
  <c r="D22" i="8"/>
  <c r="D23" i="8"/>
  <c r="D24" i="8"/>
  <c r="D25" i="8"/>
  <c r="D27" i="8"/>
  <c r="D28" i="8"/>
  <c r="D29" i="8"/>
  <c r="D30" i="8"/>
  <c r="D31" i="8"/>
  <c r="D32" i="8"/>
  <c r="D33" i="8"/>
  <c r="D34" i="8"/>
  <c r="D35" i="8"/>
  <c r="F56" i="6"/>
  <c r="E56" i="6"/>
  <c r="C56" i="6"/>
  <c r="F60" i="6"/>
  <c r="E60" i="6"/>
  <c r="F48" i="6"/>
  <c r="E48" i="6"/>
  <c r="C48" i="6"/>
  <c r="C7" i="5" l="1"/>
  <c r="D53" i="23" l="1"/>
  <c r="C60" i="6" l="1"/>
  <c r="B60" i="6"/>
  <c r="C8" i="5" l="1"/>
  <c r="C6" i="5" s="1"/>
  <c r="D60" i="6"/>
  <c r="G60" i="6"/>
  <c r="B48" i="23" l="1"/>
  <c r="C48" i="23"/>
  <c r="C43" i="6" l="1"/>
  <c r="G56" i="6"/>
  <c r="D11" i="6"/>
  <c r="G68" i="1" l="1"/>
  <c r="C51" i="1"/>
  <c r="F8" i="10" l="1"/>
  <c r="G48" i="6" l="1"/>
  <c r="C16" i="1" l="1"/>
  <c r="C83" i="8" l="1"/>
  <c r="E83" i="8"/>
  <c r="F83" i="8"/>
  <c r="B83" i="8"/>
  <c r="D56" i="6"/>
  <c r="D127" i="8" l="1"/>
  <c r="F8" i="8"/>
  <c r="D13" i="31" l="1"/>
  <c r="C91" i="8" l="1"/>
  <c r="C56" i="8"/>
  <c r="C46" i="8"/>
  <c r="C36" i="8"/>
  <c r="C26" i="8"/>
  <c r="D55" i="8"/>
  <c r="C8" i="8"/>
  <c r="D48" i="6" l="1"/>
  <c r="C131" i="8" l="1"/>
  <c r="B131" i="8"/>
  <c r="C101" i="8"/>
  <c r="D18" i="10"/>
  <c r="D115" i="8" l="1"/>
  <c r="B8" i="8"/>
  <c r="D29" i="31" l="1"/>
  <c r="G29" i="31" s="1"/>
  <c r="D28" i="31"/>
  <c r="D27" i="31"/>
  <c r="G27" i="31" s="1"/>
  <c r="F26" i="31"/>
  <c r="E26" i="31"/>
  <c r="C26" i="31"/>
  <c r="B26" i="31"/>
  <c r="D25" i="31"/>
  <c r="G25" i="31" s="1"/>
  <c r="D24" i="31"/>
  <c r="D23" i="31"/>
  <c r="G23" i="31" s="1"/>
  <c r="F22" i="31"/>
  <c r="E22" i="31"/>
  <c r="C22" i="31"/>
  <c r="B22" i="31"/>
  <c r="D18" i="31"/>
  <c r="G18" i="31" s="1"/>
  <c r="D17" i="31"/>
  <c r="G17" i="31" s="1"/>
  <c r="D16" i="31"/>
  <c r="G16" i="31" s="1"/>
  <c r="F15" i="31"/>
  <c r="F8" i="31" s="1"/>
  <c r="E15" i="31"/>
  <c r="E8" i="31" s="1"/>
  <c r="C15" i="31"/>
  <c r="C8" i="31" s="1"/>
  <c r="B15" i="31"/>
  <c r="B8" i="31" s="1"/>
  <c r="D14" i="31"/>
  <c r="G14" i="31" s="1"/>
  <c r="G13" i="31"/>
  <c r="D12" i="31"/>
  <c r="G12" i="31" s="1"/>
  <c r="E19" i="31" l="1"/>
  <c r="F19" i="31"/>
  <c r="B19" i="31"/>
  <c r="B30" i="31" s="1"/>
  <c r="G15" i="31"/>
  <c r="G8" i="31" s="1"/>
  <c r="D26" i="31"/>
  <c r="D22" i="31"/>
  <c r="C19" i="31"/>
  <c r="C30" i="31" s="1"/>
  <c r="D15" i="31"/>
  <c r="D8" i="31" s="1"/>
  <c r="E30" i="31"/>
  <c r="F30" i="31"/>
  <c r="G24" i="31"/>
  <c r="G28" i="31"/>
  <c r="G26" i="31" s="1"/>
  <c r="G19" i="31" l="1"/>
  <c r="G30" i="31" s="1"/>
  <c r="D19" i="31"/>
  <c r="D30" i="31" s="1"/>
  <c r="E101" i="8" l="1"/>
  <c r="C24" i="1" l="1"/>
  <c r="C111" i="8" l="1"/>
  <c r="C121" i="8"/>
  <c r="F26" i="8"/>
  <c r="F36" i="8"/>
  <c r="F46" i="8"/>
  <c r="F56" i="8"/>
  <c r="F69" i="8"/>
  <c r="F64" i="8" s="1"/>
  <c r="F60" i="8" s="1"/>
  <c r="F73" i="8"/>
  <c r="E26" i="8"/>
  <c r="E8" i="8"/>
  <c r="D12" i="6"/>
  <c r="D13" i="6"/>
  <c r="D14" i="6"/>
  <c r="C52" i="6"/>
  <c r="C15" i="6"/>
  <c r="G8" i="1" l="1"/>
  <c r="C8" i="1"/>
  <c r="C43" i="5" l="1"/>
  <c r="D13" i="5"/>
  <c r="E13" i="5"/>
  <c r="C13" i="5"/>
  <c r="G17" i="8" l="1"/>
  <c r="G14" i="6"/>
  <c r="G12" i="6"/>
  <c r="G37" i="1"/>
  <c r="G41" i="1"/>
  <c r="H41" i="1"/>
  <c r="D16" i="8" l="1"/>
  <c r="D23" i="23" l="1"/>
  <c r="D92" i="8"/>
  <c r="D84" i="8"/>
  <c r="G84" i="8" s="1"/>
  <c r="B16" i="8"/>
  <c r="B101" i="8" l="1"/>
  <c r="B91" i="8"/>
  <c r="D39" i="5" l="1"/>
  <c r="E39" i="5"/>
  <c r="C39" i="5"/>
  <c r="D48" i="5"/>
  <c r="E48" i="5"/>
  <c r="D46" i="5"/>
  <c r="E46" i="5"/>
  <c r="D45" i="5"/>
  <c r="E45" i="5"/>
  <c r="C35" i="5"/>
  <c r="C34" i="5"/>
  <c r="C48" i="5" l="1"/>
  <c r="C46" i="5"/>
  <c r="C45" i="5"/>
  <c r="D68" i="23" l="1"/>
  <c r="G68" i="23" s="1"/>
  <c r="D69" i="23"/>
  <c r="G69" i="23" s="1"/>
  <c r="D70" i="23"/>
  <c r="G70" i="23" s="1"/>
  <c r="D67" i="23"/>
  <c r="G67" i="23" s="1"/>
  <c r="D65" i="23"/>
  <c r="G65" i="23" s="1"/>
  <c r="D64" i="23"/>
  <c r="G64" i="23" s="1"/>
  <c r="D63" i="23"/>
  <c r="G63" i="23" s="1"/>
  <c r="D62" i="23"/>
  <c r="G62" i="23" s="1"/>
  <c r="D61" i="23"/>
  <c r="D60" i="23"/>
  <c r="G60" i="23" s="1"/>
  <c r="D59" i="23"/>
  <c r="G59" i="23" s="1"/>
  <c r="D58" i="23"/>
  <c r="G58" i="23" s="1"/>
  <c r="D57" i="23"/>
  <c r="G57" i="23" s="1"/>
  <c r="D50" i="23"/>
  <c r="G50" i="23" s="1"/>
  <c r="D51" i="23"/>
  <c r="G51" i="23" s="1"/>
  <c r="D52" i="23"/>
  <c r="G52" i="23" s="1"/>
  <c r="D54" i="23"/>
  <c r="G54" i="23" s="1"/>
  <c r="D55" i="23"/>
  <c r="G55" i="23" s="1"/>
  <c r="D49" i="23"/>
  <c r="G49" i="23" s="1"/>
  <c r="D44" i="23"/>
  <c r="G44" i="23" s="1"/>
  <c r="D45" i="23"/>
  <c r="G45" i="23" s="1"/>
  <c r="D46" i="23"/>
  <c r="G46" i="23" s="1"/>
  <c r="D47" i="23"/>
  <c r="G47" i="23" s="1"/>
  <c r="D43" i="23"/>
  <c r="G43" i="23" s="1"/>
  <c r="D42" i="23"/>
  <c r="G42" i="23" s="1"/>
  <c r="D41" i="23"/>
  <c r="G41" i="23" s="1"/>
  <c r="D40" i="23"/>
  <c r="G40" i="23" s="1"/>
  <c r="D35" i="23"/>
  <c r="G35" i="23" s="1"/>
  <c r="D36" i="23"/>
  <c r="G36" i="23" s="1"/>
  <c r="D37" i="23"/>
  <c r="G37" i="23" s="1"/>
  <c r="D34" i="23"/>
  <c r="G34" i="23" s="1"/>
  <c r="D28" i="23"/>
  <c r="G28" i="23" s="1"/>
  <c r="D29" i="23"/>
  <c r="G29" i="23" s="1"/>
  <c r="D30" i="23"/>
  <c r="G30" i="23" s="1"/>
  <c r="D31" i="23"/>
  <c r="G31" i="23" s="1"/>
  <c r="D32" i="23"/>
  <c r="G32" i="23" s="1"/>
  <c r="D27" i="23"/>
  <c r="G27" i="23" s="1"/>
  <c r="D25" i="23"/>
  <c r="G25" i="23" s="1"/>
  <c r="D24" i="23"/>
  <c r="G24" i="23" s="1"/>
  <c r="D20" i="23"/>
  <c r="G20" i="23" s="1"/>
  <c r="D21" i="23"/>
  <c r="G21" i="23" s="1"/>
  <c r="D22" i="23"/>
  <c r="G22" i="23" s="1"/>
  <c r="G23" i="23"/>
  <c r="D19" i="23"/>
  <c r="G19" i="23" s="1"/>
  <c r="D11" i="23"/>
  <c r="G11" i="23" s="1"/>
  <c r="D12" i="23"/>
  <c r="G12" i="23" s="1"/>
  <c r="D13" i="23"/>
  <c r="G13" i="23" s="1"/>
  <c r="D14" i="23"/>
  <c r="G14" i="23" s="1"/>
  <c r="D15" i="23"/>
  <c r="G15" i="23" s="1"/>
  <c r="D16" i="23"/>
  <c r="G16" i="23" s="1"/>
  <c r="D17" i="23"/>
  <c r="G17" i="23" s="1"/>
  <c r="D10" i="23"/>
  <c r="G10" i="23" s="1"/>
  <c r="C8" i="10"/>
  <c r="D9" i="10"/>
  <c r="G9" i="10" s="1"/>
  <c r="B8" i="10"/>
  <c r="D152" i="8"/>
  <c r="G152" i="8" s="1"/>
  <c r="D153" i="8"/>
  <c r="G153" i="8" s="1"/>
  <c r="D154" i="8"/>
  <c r="G154" i="8" s="1"/>
  <c r="D155" i="8"/>
  <c r="G155" i="8" s="1"/>
  <c r="D151" i="8"/>
  <c r="G151" i="8" s="1"/>
  <c r="D150" i="8"/>
  <c r="G150" i="8" s="1"/>
  <c r="D149" i="8"/>
  <c r="G149" i="8" s="1"/>
  <c r="D146" i="8"/>
  <c r="G146" i="8" s="1"/>
  <c r="D147" i="8"/>
  <c r="G147" i="8" s="1"/>
  <c r="D145" i="8"/>
  <c r="G145" i="8" s="1"/>
  <c r="D139" i="8"/>
  <c r="G139" i="8" s="1"/>
  <c r="D140" i="8"/>
  <c r="G140" i="8" s="1"/>
  <c r="D141" i="8"/>
  <c r="G141" i="8" s="1"/>
  <c r="D142" i="8"/>
  <c r="G142" i="8" s="1"/>
  <c r="D143" i="8"/>
  <c r="G143" i="8" s="1"/>
  <c r="D138" i="8"/>
  <c r="G138" i="8" s="1"/>
  <c r="D137" i="8"/>
  <c r="G137" i="8" s="1"/>
  <c r="D136" i="8"/>
  <c r="G136" i="8" s="1"/>
  <c r="D133" i="8"/>
  <c r="G133" i="8" s="1"/>
  <c r="D134" i="8"/>
  <c r="G134" i="8" s="1"/>
  <c r="D132" i="8"/>
  <c r="G132" i="8" s="1"/>
  <c r="D123" i="8"/>
  <c r="G123" i="8" s="1"/>
  <c r="D124" i="8"/>
  <c r="G124" i="8" s="1"/>
  <c r="D125" i="8"/>
  <c r="G125" i="8" s="1"/>
  <c r="D126" i="8"/>
  <c r="G126" i="8" s="1"/>
  <c r="G127" i="8"/>
  <c r="D128" i="8"/>
  <c r="G128" i="8" s="1"/>
  <c r="D129" i="8"/>
  <c r="G129" i="8" s="1"/>
  <c r="D130" i="8"/>
  <c r="G130" i="8" s="1"/>
  <c r="D122" i="8"/>
  <c r="G122" i="8" s="1"/>
  <c r="B111" i="8"/>
  <c r="D113" i="8"/>
  <c r="G113" i="8" s="1"/>
  <c r="D114" i="8"/>
  <c r="G115" i="8"/>
  <c r="D116" i="8"/>
  <c r="G116" i="8" s="1"/>
  <c r="D117" i="8"/>
  <c r="G117" i="8" s="1"/>
  <c r="D118" i="8"/>
  <c r="G118" i="8" s="1"/>
  <c r="D119" i="8"/>
  <c r="G119" i="8" s="1"/>
  <c r="D120" i="8"/>
  <c r="G120" i="8" s="1"/>
  <c r="D112" i="8"/>
  <c r="G112" i="8" s="1"/>
  <c r="F101" i="8"/>
  <c r="D103" i="8"/>
  <c r="G103" i="8" s="1"/>
  <c r="D104" i="8"/>
  <c r="G104" i="8" s="1"/>
  <c r="D105" i="8"/>
  <c r="G105" i="8" s="1"/>
  <c r="D106" i="8"/>
  <c r="G106" i="8" s="1"/>
  <c r="D107" i="8"/>
  <c r="G107" i="8" s="1"/>
  <c r="D108" i="8"/>
  <c r="G108" i="8" s="1"/>
  <c r="D109" i="8"/>
  <c r="G109" i="8" s="1"/>
  <c r="D110" i="8"/>
  <c r="G110" i="8" s="1"/>
  <c r="D102" i="8"/>
  <c r="G102" i="8" s="1"/>
  <c r="D94" i="8"/>
  <c r="G94" i="8" s="1"/>
  <c r="D95" i="8"/>
  <c r="G95" i="8" s="1"/>
  <c r="D96" i="8"/>
  <c r="G96" i="8" s="1"/>
  <c r="D97" i="8"/>
  <c r="G97" i="8" s="1"/>
  <c r="D98" i="8"/>
  <c r="G98" i="8" s="1"/>
  <c r="D99" i="8"/>
  <c r="G99" i="8" s="1"/>
  <c r="D100" i="8"/>
  <c r="G100" i="8" s="1"/>
  <c r="D93" i="8"/>
  <c r="G93" i="8" s="1"/>
  <c r="G92" i="8"/>
  <c r="D90" i="8"/>
  <c r="G90" i="8" s="1"/>
  <c r="B69" i="8"/>
  <c r="D85" i="8"/>
  <c r="G85" i="8" s="1"/>
  <c r="D86" i="8"/>
  <c r="G86" i="8" s="1"/>
  <c r="D87" i="8"/>
  <c r="G87" i="8" s="1"/>
  <c r="D88" i="8"/>
  <c r="G88" i="8" s="1"/>
  <c r="D89" i="8"/>
  <c r="G89" i="8" s="1"/>
  <c r="B73" i="8"/>
  <c r="D75" i="8"/>
  <c r="G75" i="8" s="1"/>
  <c r="D76" i="8"/>
  <c r="G76" i="8" s="1"/>
  <c r="D77" i="8"/>
  <c r="G77" i="8" s="1"/>
  <c r="D78" i="8"/>
  <c r="G78" i="8" s="1"/>
  <c r="D79" i="8"/>
  <c r="G79" i="8" s="1"/>
  <c r="D80" i="8"/>
  <c r="G80" i="8" s="1"/>
  <c r="D74" i="8"/>
  <c r="G74" i="8" s="1"/>
  <c r="D72" i="8"/>
  <c r="G72" i="8" s="1"/>
  <c r="D71" i="8"/>
  <c r="G71" i="8" s="1"/>
  <c r="D70" i="8"/>
  <c r="G70" i="8" s="1"/>
  <c r="D68" i="8"/>
  <c r="G68" i="8" s="1"/>
  <c r="D59" i="8"/>
  <c r="D67" i="8"/>
  <c r="G67" i="8" s="1"/>
  <c r="D66" i="8"/>
  <c r="G66" i="8" s="1"/>
  <c r="D65" i="8"/>
  <c r="G65" i="8" s="1"/>
  <c r="D63" i="8"/>
  <c r="G63" i="8" s="1"/>
  <c r="D62" i="8"/>
  <c r="G62" i="8" s="1"/>
  <c r="D61" i="8"/>
  <c r="G61" i="8" s="1"/>
  <c r="D64" i="6"/>
  <c r="D63" i="6" s="1"/>
  <c r="C63" i="6"/>
  <c r="B63" i="6"/>
  <c r="G61" i="6"/>
  <c r="D61" i="6"/>
  <c r="G55" i="6"/>
  <c r="G54" i="6"/>
  <c r="G53" i="6"/>
  <c r="D55" i="6"/>
  <c r="D54" i="6"/>
  <c r="D53" i="6"/>
  <c r="D51" i="6"/>
  <c r="B52" i="6"/>
  <c r="G59" i="6"/>
  <c r="G58" i="6"/>
  <c r="D59" i="6"/>
  <c r="D58" i="6"/>
  <c r="D57" i="6" s="1"/>
  <c r="G64" i="6"/>
  <c r="G68" i="6"/>
  <c r="G67" i="6"/>
  <c r="D68" i="6"/>
  <c r="D67" i="6"/>
  <c r="D50" i="6"/>
  <c r="G45" i="6"/>
  <c r="G46" i="6"/>
  <c r="G47" i="6"/>
  <c r="G49" i="6"/>
  <c r="G50" i="6"/>
  <c r="G51" i="6"/>
  <c r="G44" i="6"/>
  <c r="G35" i="6"/>
  <c r="G34" i="6" s="1"/>
  <c r="D45" i="6"/>
  <c r="D46" i="6"/>
  <c r="D47" i="6"/>
  <c r="D49" i="6"/>
  <c r="D44" i="6"/>
  <c r="E34" i="6"/>
  <c r="F34" i="6"/>
  <c r="C34" i="6"/>
  <c r="B34" i="6"/>
  <c r="D35" i="6"/>
  <c r="D34" i="6" s="1"/>
  <c r="G33" i="6"/>
  <c r="D33" i="6"/>
  <c r="G29" i="6"/>
  <c r="G30" i="6"/>
  <c r="G31" i="6"/>
  <c r="G32" i="6"/>
  <c r="G28" i="6"/>
  <c r="D29" i="6"/>
  <c r="D30" i="6"/>
  <c r="D31" i="6"/>
  <c r="D32" i="6"/>
  <c r="D28" i="6"/>
  <c r="D16" i="6"/>
  <c r="B15" i="6"/>
  <c r="G17" i="6"/>
  <c r="G18" i="6"/>
  <c r="G19" i="6"/>
  <c r="G20" i="6"/>
  <c r="G21" i="6"/>
  <c r="G23" i="6"/>
  <c r="G24" i="6"/>
  <c r="G25" i="6"/>
  <c r="G26" i="6"/>
  <c r="G16" i="6"/>
  <c r="D17" i="6"/>
  <c r="D18" i="6"/>
  <c r="D19" i="6"/>
  <c r="D20" i="6"/>
  <c r="D21" i="6"/>
  <c r="D22" i="6"/>
  <c r="D23" i="6"/>
  <c r="D24" i="6"/>
  <c r="D25" i="6"/>
  <c r="D26" i="6"/>
  <c r="G13" i="6"/>
  <c r="G9" i="6"/>
  <c r="G10" i="6"/>
  <c r="G11" i="6"/>
  <c r="G8" i="6"/>
  <c r="D9" i="6"/>
  <c r="D10" i="6"/>
  <c r="D8" i="6"/>
  <c r="B69" i="6"/>
  <c r="G53" i="23" l="1"/>
  <c r="D48" i="23"/>
  <c r="G121" i="8"/>
  <c r="D15" i="6"/>
  <c r="D52" i="6"/>
  <c r="G131" i="8"/>
  <c r="G114" i="8"/>
  <c r="D111" i="8"/>
  <c r="D27" i="6"/>
  <c r="G57" i="6"/>
  <c r="D43" i="6"/>
  <c r="G15" i="6"/>
  <c r="G27" i="6"/>
  <c r="G83" i="8"/>
  <c r="G101" i="8"/>
  <c r="G26" i="23"/>
  <c r="D56" i="23"/>
  <c r="G61" i="23"/>
  <c r="D101" i="8"/>
  <c r="G59" i="8"/>
  <c r="D58" i="8"/>
  <c r="G58" i="8" s="1"/>
  <c r="D57" i="8"/>
  <c r="G57" i="8" s="1"/>
  <c r="G55" i="8"/>
  <c r="D54" i="8"/>
  <c r="G54" i="8" s="1"/>
  <c r="D53" i="8"/>
  <c r="G53" i="8" s="1"/>
  <c r="D52" i="8"/>
  <c r="G52" i="8" s="1"/>
  <c r="D51" i="8"/>
  <c r="G51" i="8" s="1"/>
  <c r="D50" i="8"/>
  <c r="G50" i="8" s="1"/>
  <c r="D49" i="8"/>
  <c r="G49" i="8" s="1"/>
  <c r="D48" i="8"/>
  <c r="G48" i="8" s="1"/>
  <c r="D47" i="8"/>
  <c r="G47" i="8" s="1"/>
  <c r="D45" i="8"/>
  <c r="G45" i="8" s="1"/>
  <c r="D44" i="8"/>
  <c r="G44" i="8" s="1"/>
  <c r="D43" i="8"/>
  <c r="G43" i="8" s="1"/>
  <c r="D42" i="8"/>
  <c r="G42" i="8" s="1"/>
  <c r="D41" i="8"/>
  <c r="G41" i="8" s="1"/>
  <c r="D40" i="8"/>
  <c r="G40" i="8" s="1"/>
  <c r="D39" i="8"/>
  <c r="G39" i="8" s="1"/>
  <c r="D38" i="8"/>
  <c r="G38" i="8" s="1"/>
  <c r="D37" i="8"/>
  <c r="G37" i="8" s="1"/>
  <c r="G35" i="8"/>
  <c r="G34" i="8"/>
  <c r="G33" i="8"/>
  <c r="G32" i="8"/>
  <c r="G31" i="8"/>
  <c r="G30" i="8"/>
  <c r="G29" i="8"/>
  <c r="G28" i="8"/>
  <c r="G27" i="8"/>
  <c r="G25" i="8"/>
  <c r="G24" i="8"/>
  <c r="G23" i="8"/>
  <c r="G22" i="8"/>
  <c r="G21" i="8"/>
  <c r="G20" i="8"/>
  <c r="G19" i="8"/>
  <c r="G18" i="8"/>
  <c r="G15" i="8"/>
  <c r="G14" i="8"/>
  <c r="G13" i="8"/>
  <c r="G12" i="8"/>
  <c r="G11" i="8"/>
  <c r="G10" i="8"/>
  <c r="F52" i="6"/>
  <c r="E52" i="6"/>
  <c r="G52" i="6"/>
  <c r="G69" i="1"/>
  <c r="G56" i="1"/>
  <c r="G30" i="1"/>
  <c r="G26" i="1"/>
  <c r="G18" i="1"/>
  <c r="D62" i="6" l="1"/>
  <c r="D8" i="8"/>
  <c r="G8" i="8" s="1"/>
  <c r="G9" i="8"/>
  <c r="G36" i="8"/>
  <c r="G46" i="8"/>
  <c r="G26" i="8"/>
  <c r="K11" i="4"/>
  <c r="J11" i="4"/>
  <c r="I11" i="4"/>
  <c r="H11" i="4"/>
  <c r="G11" i="4"/>
  <c r="E11" i="4"/>
  <c r="E6" i="4"/>
  <c r="G6" i="4"/>
  <c r="H6" i="4"/>
  <c r="H16" i="4" s="1"/>
  <c r="I6" i="4"/>
  <c r="J6" i="4"/>
  <c r="K6" i="4"/>
  <c r="D11" i="3"/>
  <c r="F11" i="3"/>
  <c r="H11" i="3"/>
  <c r="J11" i="3"/>
  <c r="L11" i="3"/>
  <c r="N11" i="3"/>
  <c r="B11" i="3"/>
  <c r="D7" i="3"/>
  <c r="F7" i="3"/>
  <c r="H7" i="3"/>
  <c r="J7" i="3"/>
  <c r="L7" i="3"/>
  <c r="N7" i="3"/>
  <c r="B7" i="3"/>
  <c r="H63" i="1"/>
  <c r="D8" i="1"/>
  <c r="H8" i="1"/>
  <c r="J16" i="4" l="1"/>
  <c r="G16" i="4"/>
  <c r="K16" i="4"/>
  <c r="N6" i="3"/>
  <c r="N16" i="3" s="1"/>
  <c r="I16" i="4"/>
  <c r="J6" i="3"/>
  <c r="J16" i="3" s="1"/>
  <c r="E16" i="4"/>
  <c r="L6" i="3"/>
  <c r="L16" i="3" s="1"/>
  <c r="D6" i="3"/>
  <c r="D16" i="3" s="1"/>
  <c r="F6" i="3"/>
  <c r="F16" i="3" s="1"/>
  <c r="B6" i="3"/>
  <c r="B16" i="3" s="1"/>
  <c r="H6" i="3"/>
  <c r="H16" i="3" s="1"/>
  <c r="G66" i="23" l="1"/>
  <c r="G56" i="23"/>
  <c r="G48" i="23"/>
  <c r="G39" i="23"/>
  <c r="G33" i="23"/>
  <c r="G18" i="23"/>
  <c r="G9" i="23"/>
  <c r="E17" i="10"/>
  <c r="F17" i="10"/>
  <c r="D8" i="10"/>
  <c r="E8" i="10"/>
  <c r="G8" i="10"/>
  <c r="C66" i="23"/>
  <c r="D66" i="23"/>
  <c r="E66" i="23"/>
  <c r="F66" i="23"/>
  <c r="B66" i="23"/>
  <c r="C56" i="23"/>
  <c r="E56" i="23"/>
  <c r="F56" i="23"/>
  <c r="B56" i="23"/>
  <c r="E48" i="23"/>
  <c r="F48" i="23"/>
  <c r="F39" i="23"/>
  <c r="C39" i="23"/>
  <c r="D39" i="23"/>
  <c r="E39" i="23"/>
  <c r="B39" i="23"/>
  <c r="C33" i="23"/>
  <c r="D33" i="23"/>
  <c r="E33" i="23"/>
  <c r="F33" i="23"/>
  <c r="B33" i="23"/>
  <c r="C26" i="23"/>
  <c r="D26" i="23"/>
  <c r="E26" i="23"/>
  <c r="F26" i="23"/>
  <c r="B26" i="23"/>
  <c r="C18" i="23"/>
  <c r="D18" i="23"/>
  <c r="E18" i="23"/>
  <c r="F18" i="23"/>
  <c r="B18" i="23"/>
  <c r="C9" i="23"/>
  <c r="D9" i="23"/>
  <c r="E9" i="23"/>
  <c r="F9" i="23"/>
  <c r="B9" i="23"/>
  <c r="F26" i="10" l="1"/>
  <c r="E26" i="10"/>
  <c r="D8" i="23"/>
  <c r="D38" i="23"/>
  <c r="F38" i="23"/>
  <c r="G38" i="23"/>
  <c r="F8" i="23"/>
  <c r="C8" i="23"/>
  <c r="G8" i="23"/>
  <c r="C38" i="23"/>
  <c r="E38" i="23"/>
  <c r="B38" i="23"/>
  <c r="E8" i="23"/>
  <c r="B8" i="23"/>
  <c r="C148" i="8"/>
  <c r="D148" i="8"/>
  <c r="E148" i="8"/>
  <c r="F148" i="8"/>
  <c r="G148" i="8"/>
  <c r="B148" i="8"/>
  <c r="C144" i="8"/>
  <c r="D144" i="8"/>
  <c r="E144" i="8"/>
  <c r="F144" i="8"/>
  <c r="G144" i="8"/>
  <c r="B144" i="8"/>
  <c r="C135" i="8"/>
  <c r="C82" i="8" s="1"/>
  <c r="D135" i="8"/>
  <c r="E135" i="8"/>
  <c r="F135" i="8"/>
  <c r="G135" i="8"/>
  <c r="B135" i="8"/>
  <c r="D131" i="8"/>
  <c r="E131" i="8"/>
  <c r="F131" i="8"/>
  <c r="D121" i="8"/>
  <c r="E121" i="8"/>
  <c r="F121" i="8"/>
  <c r="B121" i="8"/>
  <c r="E111" i="8"/>
  <c r="F111" i="8"/>
  <c r="G111" i="8"/>
  <c r="D91" i="8"/>
  <c r="E91" i="8"/>
  <c r="F91" i="8"/>
  <c r="G91" i="8"/>
  <c r="D83" i="8"/>
  <c r="C73" i="8"/>
  <c r="D73" i="8"/>
  <c r="E73" i="8"/>
  <c r="G73" i="8"/>
  <c r="C69" i="8"/>
  <c r="C64" i="8" s="1"/>
  <c r="C60" i="8" s="1"/>
  <c r="C7" i="8" s="1"/>
  <c r="D69" i="8"/>
  <c r="E69" i="8"/>
  <c r="E64" i="8" s="1"/>
  <c r="E60" i="8" s="1"/>
  <c r="G69" i="8"/>
  <c r="B64" i="8"/>
  <c r="B60" i="8" s="1"/>
  <c r="D56" i="8"/>
  <c r="E56" i="8"/>
  <c r="G56" i="8"/>
  <c r="B56" i="8"/>
  <c r="D46" i="8"/>
  <c r="E46" i="8"/>
  <c r="B46" i="8"/>
  <c r="D36" i="8"/>
  <c r="E36" i="8"/>
  <c r="B36" i="8"/>
  <c r="D26" i="8"/>
  <c r="B26" i="8"/>
  <c r="E16" i="8"/>
  <c r="F16" i="8"/>
  <c r="F7" i="8" s="1"/>
  <c r="E11" i="5" s="1"/>
  <c r="G16" i="8"/>
  <c r="C69" i="6"/>
  <c r="D69" i="6"/>
  <c r="E69" i="6"/>
  <c r="F69" i="6"/>
  <c r="G69" i="6"/>
  <c r="E63" i="6"/>
  <c r="F63" i="6"/>
  <c r="G63" i="6"/>
  <c r="C57" i="6"/>
  <c r="C62" i="6" s="1"/>
  <c r="E57" i="6"/>
  <c r="F57" i="6"/>
  <c r="B57" i="6"/>
  <c r="E43" i="6"/>
  <c r="E62" i="6" s="1"/>
  <c r="D8" i="5" s="1"/>
  <c r="D43" i="5" s="1"/>
  <c r="F43" i="6"/>
  <c r="G43" i="6"/>
  <c r="G62" i="6" s="1"/>
  <c r="B43" i="6"/>
  <c r="C27" i="6"/>
  <c r="E27" i="6"/>
  <c r="F27" i="6"/>
  <c r="B27" i="6"/>
  <c r="E15" i="6"/>
  <c r="F15" i="6"/>
  <c r="D44" i="5"/>
  <c r="E44" i="5"/>
  <c r="C44" i="5"/>
  <c r="D35" i="5"/>
  <c r="E35" i="5"/>
  <c r="D29" i="5"/>
  <c r="E29" i="5"/>
  <c r="C29" i="5"/>
  <c r="D26" i="5"/>
  <c r="E26" i="5"/>
  <c r="C26" i="5"/>
  <c r="D21" i="5"/>
  <c r="E21" i="5"/>
  <c r="C21" i="5"/>
  <c r="H69" i="1"/>
  <c r="G63" i="1"/>
  <c r="H59" i="1"/>
  <c r="G59" i="1"/>
  <c r="H56" i="1"/>
  <c r="H37" i="1"/>
  <c r="H30" i="1"/>
  <c r="H26" i="1"/>
  <c r="H22" i="1"/>
  <c r="G22" i="1"/>
  <c r="H18" i="1"/>
  <c r="D58" i="1"/>
  <c r="C58" i="1"/>
  <c r="D40" i="1"/>
  <c r="C40" i="1"/>
  <c r="D37" i="1"/>
  <c r="C37" i="1"/>
  <c r="D30" i="1"/>
  <c r="C30" i="1"/>
  <c r="D24" i="1"/>
  <c r="D16" i="1"/>
  <c r="F62" i="6" l="1"/>
  <c r="E8" i="5" s="1"/>
  <c r="E43" i="5" s="1"/>
  <c r="F82" i="8"/>
  <c r="C156" i="8"/>
  <c r="B62" i="6"/>
  <c r="D71" i="23"/>
  <c r="C71" i="23"/>
  <c r="F71" i="23"/>
  <c r="G71" i="23"/>
  <c r="E71" i="23"/>
  <c r="B71" i="23"/>
  <c r="D64" i="8"/>
  <c r="G72" i="1"/>
  <c r="G45" i="1"/>
  <c r="G57" i="1" s="1"/>
  <c r="C45" i="1"/>
  <c r="C59" i="1" s="1"/>
  <c r="D45" i="1"/>
  <c r="D59" i="1" s="1"/>
  <c r="H72" i="1"/>
  <c r="H45" i="1"/>
  <c r="H57" i="1" s="1"/>
  <c r="G82" i="8"/>
  <c r="B82" i="8"/>
  <c r="C12" i="5" s="1"/>
  <c r="C47" i="5" s="1"/>
  <c r="C49" i="5" s="1"/>
  <c r="C50" i="5" s="1"/>
  <c r="E82" i="8"/>
  <c r="D12" i="5" s="1"/>
  <c r="D47" i="5" s="1"/>
  <c r="D49" i="5" s="1"/>
  <c r="D50" i="5" s="1"/>
  <c r="D82" i="8"/>
  <c r="E7" i="8"/>
  <c r="D11" i="5" s="1"/>
  <c r="B7" i="8"/>
  <c r="C11" i="5" s="1"/>
  <c r="E32" i="5"/>
  <c r="C32" i="5"/>
  <c r="D32" i="5"/>
  <c r="C38" i="5" l="1"/>
  <c r="C40" i="5" s="1"/>
  <c r="C41" i="5" s="1"/>
  <c r="C10" i="5"/>
  <c r="C16" i="5" s="1"/>
  <c r="C17" i="5" s="1"/>
  <c r="C18" i="5" s="1"/>
  <c r="C24" i="5" s="1"/>
  <c r="F156" i="8"/>
  <c r="E12" i="5"/>
  <c r="E47" i="5" s="1"/>
  <c r="E49" i="5" s="1"/>
  <c r="E50" i="5" s="1"/>
  <c r="B156" i="8"/>
  <c r="E156" i="8"/>
  <c r="G64" i="8"/>
  <c r="G60" i="8" s="1"/>
  <c r="G7" i="8" s="1"/>
  <c r="G156" i="8" s="1"/>
  <c r="D60" i="8"/>
  <c r="D7" i="8" s="1"/>
  <c r="D156" i="8" s="1"/>
  <c r="G73" i="1"/>
  <c r="H73" i="1"/>
  <c r="C17" i="10"/>
  <c r="C26" i="10" s="1"/>
  <c r="B17" i="10"/>
  <c r="B26" i="10" s="1"/>
  <c r="D17" i="10"/>
  <c r="D26" i="10" s="1"/>
  <c r="D38" i="5" l="1"/>
  <c r="D10" i="5"/>
  <c r="G18" i="10"/>
  <c r="G17" i="10" s="1"/>
  <c r="G26" i="10" s="1"/>
  <c r="D36" i="6"/>
  <c r="D39" i="6" s="1"/>
  <c r="D65" i="6" s="1"/>
  <c r="C36" i="6"/>
  <c r="C39" i="6" s="1"/>
  <c r="C65" i="6" s="1"/>
  <c r="E36" i="6"/>
  <c r="G36" i="6"/>
  <c r="G39" i="6" s="1"/>
  <c r="G65" i="6" s="1"/>
  <c r="B36" i="6"/>
  <c r="F36" i="6"/>
  <c r="F39" i="6" s="1"/>
  <c r="E38" i="5"/>
  <c r="E10" i="5"/>
  <c r="E39" i="6" l="1"/>
  <c r="D7" i="5" s="1"/>
  <c r="F65" i="6"/>
  <c r="E7" i="5"/>
  <c r="E34" i="5" s="1"/>
  <c r="E40" i="5" s="1"/>
  <c r="E41" i="5" s="1"/>
  <c r="E6" i="5"/>
  <c r="E16" i="5" s="1"/>
  <c r="E17" i="5" s="1"/>
  <c r="E18" i="5" s="1"/>
  <c r="E24" i="5" s="1"/>
  <c r="B39" i="6"/>
  <c r="B65" i="6" s="1"/>
  <c r="D6" i="5" l="1"/>
  <c r="D16" i="5" s="1"/>
  <c r="D17" i="5" s="1"/>
  <c r="D18" i="5" s="1"/>
  <c r="D24" i="5" s="1"/>
  <c r="D34" i="5"/>
  <c r="D40" i="5" s="1"/>
  <c r="D41" i="5" s="1"/>
  <c r="E65" i="6"/>
</calcChain>
</file>

<file path=xl/sharedStrings.xml><?xml version="1.0" encoding="utf-8"?>
<sst xmlns="http://schemas.openxmlformats.org/spreadsheetml/2006/main" count="643" uniqueCount="450">
  <si>
    <r>
      <rPr>
        <b/>
        <sz val="6"/>
        <rFont val="Arial"/>
        <family val="2"/>
      </rPr>
      <t>Ingresos de Libre Disposición</t>
    </r>
  </si>
  <si>
    <r>
      <rPr>
        <sz val="6"/>
        <rFont val="Arial"/>
        <family val="2"/>
      </rPr>
      <t>A. Impuestos</t>
    </r>
  </si>
  <si>
    <r>
      <rPr>
        <sz val="6"/>
        <rFont val="Arial"/>
        <family val="2"/>
      </rPr>
      <t>C. Contribuciones de Mejoras</t>
    </r>
  </si>
  <si>
    <r>
      <rPr>
        <sz val="6"/>
        <rFont val="Arial"/>
        <family val="2"/>
      </rPr>
      <t>D. Derechos</t>
    </r>
  </si>
  <si>
    <r>
      <rPr>
        <sz val="6"/>
        <rFont val="Arial"/>
        <family val="2"/>
      </rPr>
      <t>E. Productos</t>
    </r>
  </si>
  <si>
    <r>
      <rPr>
        <sz val="6"/>
        <rFont val="Arial"/>
        <family val="2"/>
      </rPr>
      <t>F. Aprovechamientos</t>
    </r>
  </si>
  <si>
    <r>
      <rPr>
        <sz val="6"/>
        <rFont val="Arial"/>
        <family val="2"/>
      </rPr>
      <t>H. Participaciones (H=h1+h2+h3+h4+h5+h6+h7+h8+h9+h10+h11)</t>
    </r>
  </si>
  <si>
    <r>
      <rPr>
        <sz val="6"/>
        <rFont val="Arial"/>
        <family val="2"/>
      </rPr>
      <t>h1) Fondo General de Participaciones</t>
    </r>
  </si>
  <si>
    <r>
      <rPr>
        <sz val="6"/>
        <rFont val="Arial"/>
        <family val="2"/>
      </rPr>
      <t>h5) Fondo de Extracción de Hidrocarburos</t>
    </r>
  </si>
  <si>
    <r>
      <rPr>
        <sz val="6"/>
        <rFont val="Arial"/>
        <family val="2"/>
      </rPr>
      <t>h7) 0.136% de la Recaudación Federal Participable</t>
    </r>
  </si>
  <si>
    <r>
      <rPr>
        <sz val="6"/>
        <rFont val="Arial"/>
        <family val="2"/>
      </rPr>
      <t>h8) 3.17% Sobre Extracción de Petróleo</t>
    </r>
  </si>
  <si>
    <r>
      <rPr>
        <sz val="6"/>
        <rFont val="Arial"/>
        <family val="2"/>
      </rPr>
      <t>h11) Fondo de Estabilización de los Ingresos de las Entidades Federativas</t>
    </r>
  </si>
  <si>
    <r>
      <rPr>
        <sz val="6"/>
        <rFont val="Arial"/>
        <family val="2"/>
      </rPr>
      <t>I. Incentivos Derivados de la Colaboración Fiscal (I=i1+i2+i3+i4+i5)</t>
    </r>
  </si>
  <si>
    <r>
      <rPr>
        <sz val="6"/>
        <rFont val="Arial"/>
        <family val="2"/>
      </rPr>
      <t>i4) Fondo de Compensación de Repecos- Intermedios</t>
    </r>
  </si>
  <si>
    <r>
      <rPr>
        <b/>
        <sz val="6"/>
        <rFont val="Arial"/>
        <family val="2"/>
      </rPr>
      <t>III. Total de Egresos (III = I + II)</t>
    </r>
  </si>
  <si>
    <r>
      <rPr>
        <b/>
        <sz val="6"/>
        <rFont val="Arial"/>
        <family val="2"/>
      </rPr>
      <t>I. Gasto No Etiquetado (I=A+B+C+D)</t>
    </r>
  </si>
  <si>
    <r>
      <rPr>
        <b/>
        <sz val="6"/>
        <rFont val="Arial"/>
        <family val="2"/>
      </rPr>
      <t>A. Gobierno (A=a1+a2+a3+a4+a5+a6+a7+a8)</t>
    </r>
  </si>
  <si>
    <r>
      <rPr>
        <sz val="6"/>
        <rFont val="Arial"/>
        <family val="2"/>
      </rPr>
      <t>a1) Legislación</t>
    </r>
  </si>
  <si>
    <r>
      <rPr>
        <sz val="6"/>
        <rFont val="Arial"/>
        <family val="2"/>
      </rPr>
      <t>a2) Justicia</t>
    </r>
  </si>
  <si>
    <r>
      <rPr>
        <sz val="6"/>
        <rFont val="Arial"/>
        <family val="2"/>
      </rPr>
      <t>a3) Coordinación de la Política de Gobierno</t>
    </r>
  </si>
  <si>
    <r>
      <rPr>
        <sz val="6"/>
        <rFont val="Arial"/>
        <family val="2"/>
      </rPr>
      <t>a4) Relaciones Exteriores</t>
    </r>
  </si>
  <si>
    <r>
      <rPr>
        <sz val="6"/>
        <rFont val="Arial"/>
        <family val="2"/>
      </rPr>
      <t>a5) Asuntos Financieros y Hacendarios</t>
    </r>
  </si>
  <si>
    <r>
      <rPr>
        <sz val="6"/>
        <rFont val="Arial"/>
        <family val="2"/>
      </rPr>
      <t>a6) Seguridad Nacional</t>
    </r>
  </si>
  <si>
    <r>
      <rPr>
        <sz val="6"/>
        <rFont val="Arial"/>
        <family val="2"/>
      </rPr>
      <t>a7) Asuntos de Orden Público y de Seguridad Interior</t>
    </r>
  </si>
  <si>
    <r>
      <rPr>
        <sz val="6"/>
        <rFont val="Arial"/>
        <family val="2"/>
      </rPr>
      <t>a8) Otros Servicios Generales</t>
    </r>
  </si>
  <si>
    <r>
      <rPr>
        <b/>
        <sz val="6"/>
        <rFont val="Arial"/>
        <family val="2"/>
      </rPr>
      <t>B. Desarrollo Social (B=b1+b2+b3+b4+b5+b6+b7)</t>
    </r>
  </si>
  <si>
    <r>
      <rPr>
        <sz val="6"/>
        <rFont val="Arial"/>
        <family val="2"/>
      </rPr>
      <t>b1) Protección Ambiental</t>
    </r>
  </si>
  <si>
    <r>
      <rPr>
        <sz val="6"/>
        <rFont val="Arial"/>
        <family val="2"/>
      </rPr>
      <t>b2) Vivienda y Servicios a la Comunidad</t>
    </r>
  </si>
  <si>
    <r>
      <rPr>
        <sz val="6"/>
        <rFont val="Arial"/>
        <family val="2"/>
      </rPr>
      <t>b3) Salud</t>
    </r>
  </si>
  <si>
    <r>
      <rPr>
        <sz val="6"/>
        <rFont val="Arial"/>
        <family val="2"/>
      </rPr>
      <t>b4) Recreación, Cultura y Otras Manifestaciones Sociales</t>
    </r>
  </si>
  <si>
    <r>
      <rPr>
        <sz val="6"/>
        <rFont val="Arial"/>
        <family val="2"/>
      </rPr>
      <t>b5) Educación</t>
    </r>
  </si>
  <si>
    <r>
      <rPr>
        <sz val="6"/>
        <rFont val="Arial"/>
        <family val="2"/>
      </rPr>
      <t>b6) Protección Social</t>
    </r>
  </si>
  <si>
    <r>
      <rPr>
        <sz val="6"/>
        <rFont val="Arial"/>
        <family val="2"/>
      </rPr>
      <t>b7) Otros Asuntos Sociales</t>
    </r>
  </si>
  <si>
    <r>
      <rPr>
        <b/>
        <sz val="6"/>
        <rFont val="Arial"/>
        <family val="2"/>
      </rPr>
      <t>D. Otras No Clasificadas en Funciones Anteriores (D=d1+d2+d3+d4)</t>
    </r>
  </si>
  <si>
    <r>
      <rPr>
        <sz val="6"/>
        <rFont val="Arial"/>
        <family val="2"/>
      </rPr>
      <t>d1) Transacciones de la Deuda Publica / Costo Financiero de la Deuda</t>
    </r>
  </si>
  <si>
    <r>
      <rPr>
        <sz val="6"/>
        <rFont val="Arial"/>
        <family val="2"/>
      </rPr>
      <t>d2) Transferencias, Participaciones y Aportaciones Entre Diferentes Niveles y Ordenes de Gobierno</t>
    </r>
  </si>
  <si>
    <r>
      <rPr>
        <sz val="6"/>
        <rFont val="Arial"/>
        <family val="2"/>
      </rPr>
      <t>d3) Saneamiento del Sistema Financiero</t>
    </r>
  </si>
  <si>
    <r>
      <rPr>
        <sz val="6"/>
        <rFont val="Arial"/>
        <family val="2"/>
      </rPr>
      <t>d4) Adeudos de Ejercicios Fiscales Anteriores</t>
    </r>
  </si>
  <si>
    <r>
      <rPr>
        <b/>
        <sz val="6"/>
        <rFont val="Arial"/>
        <family val="2"/>
      </rPr>
      <t>II. Gasto Etiquetado (II=A+B+C+D)</t>
    </r>
  </si>
  <si>
    <r>
      <rPr>
        <b/>
        <sz val="6"/>
        <rFont val="Arial"/>
        <family val="2"/>
      </rPr>
      <t>C. Desarrollo Económico (C=c1+c2+c3+c4+c5+c6+c7+c8+c9)</t>
    </r>
  </si>
  <si>
    <r>
      <rPr>
        <sz val="6"/>
        <rFont val="Arial"/>
        <family val="2"/>
      </rPr>
      <t>c1) Asuntos Económicos, Comerciales y Laborales en General</t>
    </r>
  </si>
  <si>
    <r>
      <rPr>
        <sz val="6"/>
        <rFont val="Arial"/>
        <family val="2"/>
      </rPr>
      <t>c2) Agropecuaria, Silvicultura, Pesca y Caza</t>
    </r>
  </si>
  <si>
    <r>
      <rPr>
        <sz val="6"/>
        <rFont val="Arial"/>
        <family val="2"/>
      </rPr>
      <t>c3) Combustibles y Energía</t>
    </r>
  </si>
  <si>
    <r>
      <rPr>
        <sz val="6"/>
        <rFont val="Arial"/>
        <family val="2"/>
      </rPr>
      <t>c4) Minería, Manufacturas y Construcción</t>
    </r>
  </si>
  <si>
    <r>
      <rPr>
        <sz val="6"/>
        <rFont val="Arial"/>
        <family val="2"/>
      </rPr>
      <t>c5) Transporte</t>
    </r>
  </si>
  <si>
    <r>
      <rPr>
        <sz val="6"/>
        <rFont val="Arial"/>
        <family val="2"/>
      </rPr>
      <t>c6) Comunicaciones</t>
    </r>
  </si>
  <si>
    <r>
      <rPr>
        <sz val="6"/>
        <rFont val="Arial"/>
        <family val="2"/>
      </rPr>
      <t>c7) Turismo</t>
    </r>
  </si>
  <si>
    <r>
      <rPr>
        <sz val="6"/>
        <rFont val="Arial"/>
        <family val="2"/>
      </rPr>
      <t>c8) Ciencia, Tecnología e Innovación</t>
    </r>
  </si>
  <si>
    <r>
      <rPr>
        <sz val="6"/>
        <rFont val="Arial"/>
        <family val="2"/>
      </rPr>
      <t>c9) Otras Industrias y Otros Asuntos Económicos</t>
    </r>
  </si>
  <si>
    <r>
      <rPr>
        <vertAlign val="superscript"/>
        <sz val="6"/>
        <rFont val="Arial"/>
        <family val="2"/>
      </rPr>
      <t xml:space="preserve">2           </t>
    </r>
    <r>
      <rPr>
        <sz val="6"/>
        <rFont val="Arial"/>
        <family val="2"/>
      </rPr>
      <t>Se refiere al valor del Bono Cupón Cero que respalda el pago de los créditos asociados al mismo (Activo).</t>
    </r>
  </si>
  <si>
    <t>Concepto (c)</t>
  </si>
  <si>
    <t>h3) Fondo de Fiscalización y Recaudación</t>
  </si>
  <si>
    <t>h6) Impuesto Especial Sobre Producción y Servicios</t>
  </si>
  <si>
    <t>h9) Gasolinas y Diésel</t>
  </si>
  <si>
    <t>h10) Fondo del Impuesto Sobre la Renta</t>
  </si>
  <si>
    <t>i2) Fondo de Compensación ISAN</t>
  </si>
  <si>
    <t>i3) Impuesto Sobre Automóviles Nuevos</t>
  </si>
  <si>
    <t>h2) Fondo de Fomento Municipal</t>
  </si>
  <si>
    <t>h4) Fondo de Compensación</t>
  </si>
  <si>
    <t>i1) Tenencia o Uso de Vehículos</t>
  </si>
  <si>
    <t>i5) Otros Incentivos Económicos</t>
  </si>
  <si>
    <t>Ingresos Excedentes de Ingresos de Libre Disposición</t>
  </si>
  <si>
    <t>Transferencias Federales Etiquetadas</t>
  </si>
  <si>
    <t>a1) Fondo de Aportaciones para la Nómina Educativa y Gasto Operativo</t>
  </si>
  <si>
    <t>a2) Fondo de Aportaciones para los Servicios de Salud</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</si>
  <si>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</si>
  <si>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</si>
  <si>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</si>
  <si>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</si>
  <si>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</si>
  <si>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c1) Fondo para Entidades Federativas y Municipios Productores de Hidrocarburos</t>
  </si>
  <si>
    <t>c2) Fondo Minero</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</si>
  <si>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</si>
  <si>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</si>
  <si>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</si>
  <si>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</si>
  <si>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</si>
  <si>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</si>
  <si>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</si>
  <si>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II. Gasto Etiquetado (II=A+B+C+D+E+F+G+H+I)</t>
  </si>
  <si>
    <t>A. Servicios Personales (A=a1+a2+a3+a4+a5+a6+a7)</t>
  </si>
  <si>
    <t>a4) Seguridad Social</t>
  </si>
  <si>
    <t>a7) Pago de Estímulos a Servidores Públicos</t>
  </si>
  <si>
    <t>C. Desarrollo Económico (C=c1+c2+c3+c4+c5+c6+c7+c8+c9)</t>
  </si>
  <si>
    <t>c1) Asuntos Económicos, Comerciales y Laborales en General</t>
  </si>
  <si>
    <t>c2) Agropecuaria, Silvicultura, Pesca y Caza c3) Combustibles y Energía</t>
  </si>
  <si>
    <t>c4) Minería, Manufacturas y Construcción c5) Transporte</t>
  </si>
  <si>
    <t>c6) Comunicaciones c7) Turismo</t>
  </si>
  <si>
    <t>c8) Ciencia, Tecnología e Innovación</t>
  </si>
  <si>
    <t>c9) Otras Industrias y Otros Asuntos Económicos</t>
  </si>
  <si>
    <t xml:space="preserve"> </t>
  </si>
  <si>
    <t>J. Transferencias</t>
  </si>
  <si>
    <t>b4) Otros Convenios y Subsidios</t>
  </si>
  <si>
    <t xml:space="preserve">b3) Convenios de Reasignación </t>
  </si>
  <si>
    <t>b2) Convenios de descentralización</t>
  </si>
  <si>
    <t xml:space="preserve">b1) Convenios de Protección Social en Salud </t>
  </si>
  <si>
    <t>II. Balance Presupuestario sin Financiamiento Neto (II = I - A3)</t>
  </si>
  <si>
    <t xml:space="preserve">I. Balance Presupuestario (I = A – B + C)
</t>
  </si>
  <si>
    <t>E1. Intereses, Comisiones y Gastos de la Deuda con Gasto No Etiquetado</t>
  </si>
  <si>
    <t>E2. Intereses, Comisiones y Gastos de la Deuda con Gasto Etiquetado</t>
  </si>
  <si>
    <t xml:space="preserve">F1. Financiamiento con Fuente de Pago de Ingresos de Libre Disposición </t>
  </si>
  <si>
    <t>F2. Financiamiento con Fuente de Pago de Transferencias Federales Etiquetadas</t>
  </si>
  <si>
    <t>G2. Amortización de la Deuda Pública con Gasto Etiquetado</t>
  </si>
  <si>
    <t xml:space="preserve">G1. Amortización de la Deuda Pública con Gasto No Etiquetado </t>
  </si>
  <si>
    <t>G1. Amortización de la Deuda Pública con Gasto No Etiquetado</t>
  </si>
  <si>
    <t>VI. Balance Presupuestario de Recursos Disponibles sin Financiamiento Neto (VI = V – A3.1)</t>
  </si>
  <si>
    <t>Devengado</t>
  </si>
  <si>
    <t>Recaudado / Pagado</t>
  </si>
  <si>
    <t>Pagado</t>
  </si>
  <si>
    <t>VIII. Balance Presupuestario de Recursos Etiquetados sin Financiamiento Neto (VIII = VII – A3.2)</t>
  </si>
  <si>
    <t>I1)Participaciones en Ingresos Locales</t>
  </si>
  <si>
    <t>I2) Otros Ingresos de Libre Disposición</t>
  </si>
  <si>
    <t>B. Cuotas y Aportaciones de Seguridad Social</t>
  </si>
  <si>
    <t>G. Ingresos por Ventas de Bienes y Servicios</t>
  </si>
  <si>
    <t>K. Convenios</t>
  </si>
  <si>
    <t>k1) Otros Convenios y Subsidios</t>
  </si>
  <si>
    <t xml:space="preserve">L. Otros Ingresos de Libre Disposición (L=l1+l2) </t>
  </si>
  <si>
    <t>A. Aportaciones (A=a1+a2+a3+a4+a5+a6+a7+a8)</t>
  </si>
  <si>
    <t>B. Convenios (B=b1+b2+b3+b4)</t>
  </si>
  <si>
    <t>C. Fondos Distintos de Aportaciones (C=c1+c2)</t>
  </si>
  <si>
    <t>D. Transferencias, Subsidios y Subvenciones, y Pensiones y Jubilaciones</t>
  </si>
  <si>
    <t>E. Otras Transferencias Federales Etiquetadas</t>
  </si>
  <si>
    <t xml:space="preserve">I. Total de Ingresos de Libre Disposición (I=A+B+C+D+E+F+G+H+I+J+K+L)                       </t>
  </si>
  <si>
    <t>II. Total de Transferencias Federales Etiquetadas                  (II = A + B + C + D + E)</t>
  </si>
  <si>
    <t>a1) Remuneraciones al Personal de Carácter Permanente</t>
  </si>
  <si>
    <t xml:space="preserve"> a2) Remuneraciones al Personal de Carácter Transitorio </t>
  </si>
  <si>
    <t>a3) Remuneraciones Adicionales y Especiales</t>
  </si>
  <si>
    <t>a5) Otras Prestaciones Sociales y Económicas</t>
  </si>
  <si>
    <t xml:space="preserve"> a6) Previsiones</t>
  </si>
  <si>
    <t>Ampliaciones/ (Reducciones)</t>
  </si>
  <si>
    <t>UNIVERSIDAD AUTÓNOMA DE TLAXCALA</t>
  </si>
  <si>
    <r>
      <rPr>
        <vertAlign val="superscript"/>
        <sz val="6"/>
        <rFont val="Arial"/>
        <family val="2"/>
      </rPr>
      <t xml:space="preserve">1           </t>
    </r>
    <r>
      <rPr>
        <sz val="6"/>
        <rFont val="Arial"/>
        <family val="2"/>
      </rPr>
      <t>Se refiere a cualquier Financiamiento sin fuente o garantía de pago definida, que sea asumida de manera solidaria o subsidiaria por las Entidades Federativas con sus Municipios, organismos descentralizados y empresas de participación estatal mayoritaria y fideicomisos,  locales  o  municipales,  y  por  los  Municipios  con  sus  respectivos  organismos  descentralizados  y  empresas  de participación municipal mayoritaria.</t>
    </r>
  </si>
  <si>
    <t>a. Efectivo y Equivalentes (a=a1+a2+a3+a4+a5+a6+a7)</t>
  </si>
  <si>
    <t>b. Derechos a Recibir Efectivo o Equivalentes (b=b1+b2+b3+b4+b5+b6+b7)</t>
  </si>
  <si>
    <t>c. Derechos a Recibir Bienes o Servicios (c=c1+c2+c3+c4+c5)</t>
  </si>
  <si>
    <t>d. Inventarios (d=d1+d2+d3+d4+d5)</t>
  </si>
  <si>
    <t>e. Almacenes</t>
  </si>
  <si>
    <t>f. Estimación por Pérdida o Deterioro de Activos Circulantes (f=f1+f2)</t>
  </si>
  <si>
    <t>g. Otros Activos Circulantes (g=g1+g2+g3+g4)</t>
  </si>
  <si>
    <t>a. Cuentas por Pagar a Corto Plazo (a=a1+a2+a3+a4+a5+a6+a7+a8+a9)</t>
  </si>
  <si>
    <t>b. Documentos por Pagar a Corto Plazo (b=b1+b2+b3)</t>
  </si>
  <si>
    <t>h. Otros Pasivos a Corto Plazo (h=h1+h2+h3)</t>
  </si>
  <si>
    <t>g. Provisiones a Corto Plazo (g=g1+g2+g3)</t>
  </si>
  <si>
    <t>f.    Fondos    y    Bienes    de    Terceros    en    Garantía    y/o    Administración    a    Corto    Plazo (f=f1+f2+f3+f4+f5+f6)</t>
  </si>
  <si>
    <t>e. Pasivos Diferidos a Corto Plazo (e=e1+e2+e3)</t>
  </si>
  <si>
    <t>d. Títulos y Valores a Corto Plazo</t>
  </si>
  <si>
    <t>c. Porción a Corto Plazo de la Deuda Pública a Largo Plazo (c=c1+c2)</t>
  </si>
  <si>
    <t xml:space="preserve">Diferencia </t>
  </si>
  <si>
    <t>Estado Analítico del Ejercicio del Presupuesto de Egresos Detallado - LDF</t>
  </si>
  <si>
    <t>Clasificación por Objeto del Gasto (Capítulo y Concepto)</t>
  </si>
  <si>
    <t>I. Gasto No Etiquetado (I=A+B+C+D+E+F+G+H)</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</si>
  <si>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</si>
  <si>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</si>
  <si>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</si>
  <si>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</si>
  <si>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</si>
  <si>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</si>
  <si>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</si>
  <si>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 (II=A+B+C+D+E+F+G+H)</t>
  </si>
  <si>
    <t>III. Total de Egresos (III = I + II)</t>
  </si>
  <si>
    <t>Estimado/ Aprobado (d)</t>
  </si>
  <si>
    <t>Aprobado</t>
  </si>
  <si>
    <t>Estimado/ Aprobado</t>
  </si>
  <si>
    <t>Recaudado/ Pagado</t>
  </si>
  <si>
    <t>Concepto</t>
  </si>
  <si>
    <t>Informe Analítico de la Deuda Pública y Otros Pasivos - LDF</t>
  </si>
  <si>
    <t>(PESOS)</t>
  </si>
  <si>
    <t>Estado de Situación Financiera Detallado - LDF</t>
  </si>
  <si>
    <t>Informe Analítico de Obligaciones Diferentes de Financiamientos – LDF</t>
  </si>
  <si>
    <t>E. Intereses, Comisiones y Gastos de la Deuda (E = E1+E2)</t>
  </si>
  <si>
    <t>G. Amortización de la Deuda (G = G1 + G2)</t>
  </si>
  <si>
    <t>F. Financiamiento (F = F1 + F2)</t>
  </si>
  <si>
    <r>
      <t>A3.2 Financiamiento Neto con Fuente de Pago de Transferencias Federales Etiquetadas (A3.2=F2 –G2)</t>
    </r>
    <r>
      <rPr>
        <sz val="6"/>
        <rFont val="Arial"/>
        <family val="2"/>
      </rPr>
      <t/>
    </r>
  </si>
  <si>
    <t>C2. Remanentes de Transferencias Federales Etiquetadas aplicados en el periodo</t>
  </si>
  <si>
    <r>
      <t>VII. Balance Presupuestario de Recursos Etiquetados (VII = A2 + A3.2 – B2 + C2)</t>
    </r>
    <r>
      <rPr>
        <b/>
        <sz val="6"/>
        <rFont val="Arial"/>
        <family val="2"/>
      </rPr>
      <t/>
    </r>
  </si>
  <si>
    <t>A3.1 Financiamiento Neto con Fuente de Pago de Ingresos de Libre Disposición (A3.1 = F1 – G1)</t>
  </si>
  <si>
    <t>V. Balance Presupuestario de Recursos Disponibles (V = A1 + A3.1 – B 1 + C1)</t>
  </si>
  <si>
    <t>Clasificación de Servicios Personales por Categoría</t>
  </si>
  <si>
    <t>ACTIVO</t>
  </si>
  <si>
    <t>PASIVO</t>
  </si>
  <si>
    <t>Activo Circulante</t>
  </si>
  <si>
    <t>Pasivo Circulante</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</si>
  <si>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</si>
  <si>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</si>
  <si>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</si>
  <si>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</si>
  <si>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</si>
  <si>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</si>
  <si>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</si>
  <si>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</si>
  <si>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</si>
  <si>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</si>
  <si>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</si>
  <si>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</si>
  <si>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</si>
  <si>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</si>
  <si>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a8) Devoluciones de la Ley de Ingresos por Pagar a Corto Plazo</t>
  </si>
  <si>
    <t>b1) Inversiones Financieras de Corto Plazo</t>
  </si>
  <si>
    <t>a9) Otras Cuentas por Pagar a Corto Plazo</t>
  </si>
  <si>
    <t>b2) Cuentas por Cobrar a Corto Plazo</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</si>
  <si>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</si>
  <si>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</si>
  <si>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</si>
  <si>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</si>
  <si>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</si>
  <si>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</si>
  <si>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</si>
  <si>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b7) Otros Derechos a Recibir Efectivo o Equivalentes a Corto Plazo</t>
  </si>
  <si>
    <t>c1) Porción a Corto Plazo de la Deuda Pública</t>
  </si>
  <si>
    <t>c2) Porción a Corto Plazo de Arrendamiento Financiero</t>
  </si>
  <si>
    <t>c1) Anticipo a Proveedores por Adquisición de Bienes y Prestación de Servicios a Corto Plazo</t>
  </si>
  <si>
    <t>c2) Anticipo a Proveedores por Adquisición de Bienes Inmuebles y Muebles a Corto Plazo</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</si>
  <si>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</si>
  <si>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</si>
  <si>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</si>
  <si>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</si>
  <si>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</si>
  <si>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</si>
  <si>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</si>
  <si>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</si>
  <si>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</si>
  <si>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</si>
  <si>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</si>
  <si>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</si>
  <si>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</si>
  <si>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</si>
  <si>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</si>
  <si>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</si>
  <si>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f6) Valores y Bienes en Garantía a Corto Plazo</t>
  </si>
  <si>
    <t>f1) Estimaciones para Cuentas Incobrables por Derechos a Recibir Efectivo o Equivalentes</t>
  </si>
  <si>
    <t>g1) Provisión para Demandas y Juicios a Corto Plazo</t>
  </si>
  <si>
    <t>f2) Estimación por Deterioro de Inventarios</t>
  </si>
  <si>
    <t>g2) Provisión para Contingencias a Corto Plazo</t>
  </si>
  <si>
    <t>g3) Otras Provisiones a Corto Plazo</t>
  </si>
  <si>
    <t>g1) Valores en Garantía</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</si>
  <si>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</si>
  <si>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</si>
  <si>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</si>
  <si>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</si>
  <si>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</si>
  <si>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</si>
  <si>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</si>
  <si>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</si>
  <si>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Pasivo No Circulante</t>
  </si>
  <si>
    <t>a. Inversiones Financieras a Largo Plazo</t>
  </si>
  <si>
    <t>a. Cuentas por Pagar a Largo Plazo</t>
  </si>
  <si>
    <t>b. Derechos a Recibir Efectivo o Equivalentes a Largo Plazo</t>
  </si>
  <si>
    <t>b. Documentos por Pagar a Largo Plazo</t>
  </si>
  <si>
    <t>c. Bienes Inmuebles, Infraestructura y Construcciones en Proceso</t>
  </si>
  <si>
    <t>c. Deuda Pública a Largo Plazo</t>
  </si>
  <si>
    <t>d. Bienes Muebles</t>
  </si>
  <si>
    <t>d. Pasivos Diferidos a Largo Plazo</t>
  </si>
  <si>
    <t>e. Activos Intangibles</t>
  </si>
  <si>
    <t>e. Fondos y Bienes de Terceros en Garantía y/o en Administración a Largo Plazo</t>
  </si>
  <si>
    <t>f. Depreciación, Deterioro y Amortización Acumulada de Bienes</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</si>
  <si>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</si>
  <si>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</si>
  <si>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</si>
  <si>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</si>
  <si>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</si>
  <si>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</si>
  <si>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</si>
  <si>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</si>
  <si>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</si>
  <si>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</si>
  <si>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</si>
  <si>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</si>
  <si>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</si>
  <si>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</si>
  <si>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</si>
  <si>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</si>
  <si>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</si>
  <si>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</si>
  <si>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</si>
  <si>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</si>
  <si>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</si>
  <si>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</si>
  <si>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</si>
  <si>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</si>
  <si>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Denominación de la Deuda Pública y Otros Pasivos (c)</t>
  </si>
  <si>
    <t>Disposiciones del Periodo (e)</t>
  </si>
  <si>
    <t>Amortizaciones del Periodo (f)</t>
  </si>
  <si>
    <t>Revaluaciones, Reclasificaciones y Otros Ajustes (g)</t>
  </si>
  <si>
    <t>Pago de Intereses del Periodo (i)</t>
  </si>
  <si>
    <t>Pago de Comisiones y demás costos asociados durante el Periodo (j)</t>
  </si>
  <si>
    <t>1. Deuda Pública (1=A+B)</t>
  </si>
  <si>
    <t>A. Corto Plazo (A=a1+a2+a3)</t>
  </si>
  <si>
    <t>a1) Instituciones de Crédito</t>
  </si>
  <si>
    <t>a2) Títulos y Valores</t>
  </si>
  <si>
    <t>a3) Arrendamientos Financieros</t>
  </si>
  <si>
    <t>B. Largo Plazo (B=b1+b2+b3)</t>
  </si>
  <si>
    <t>b1) Instituciones de Crédito</t>
  </si>
  <si>
    <t>b2) Títulos y Valores</t>
  </si>
  <si>
    <t>b3) Arrendamientos Financieros</t>
  </si>
  <si>
    <t>2. Otros Pasivos</t>
  </si>
  <si>
    <t>3.  Total  de  la  Deuda  Pública  y  Otros Pasivos (3=1+2)</t>
  </si>
  <si>
    <r>
      <rPr>
        <b/>
        <sz val="6"/>
        <rFont val="Arial"/>
        <family val="2"/>
      </rPr>
      <t xml:space="preserve">4. Deuda Contingente </t>
    </r>
    <r>
      <rPr>
        <b/>
        <vertAlign val="superscript"/>
        <sz val="6"/>
        <rFont val="Arial"/>
        <family val="2"/>
      </rPr>
      <t xml:space="preserve">1 </t>
    </r>
    <r>
      <rPr>
        <b/>
        <sz val="6"/>
        <rFont val="Arial"/>
        <family val="2"/>
      </rPr>
      <t>(informativo)</t>
    </r>
  </si>
  <si>
    <t>A. Deuda Contingente 1</t>
  </si>
  <si>
    <t>B. Deuda Contingente 2</t>
  </si>
  <si>
    <t>C. Deuda Contingente XX</t>
  </si>
  <si>
    <r>
      <rPr>
        <b/>
        <sz val="6"/>
        <rFont val="Arial"/>
        <family val="2"/>
      </rPr>
      <t xml:space="preserve">5. Valor de Instrumentos Bono Cupón Cero </t>
    </r>
    <r>
      <rPr>
        <b/>
        <vertAlign val="superscript"/>
        <sz val="6"/>
        <rFont val="Arial"/>
        <family val="2"/>
      </rPr>
      <t xml:space="preserve">2 </t>
    </r>
    <r>
      <rPr>
        <b/>
        <sz val="6"/>
        <rFont val="Arial"/>
        <family val="2"/>
      </rPr>
      <t>(Informativo)</t>
    </r>
  </si>
  <si>
    <t>A. Instrumento Bono Cupón Cero 1</t>
  </si>
  <si>
    <t>B. Instrumento Bono Cupón Cero 2</t>
  </si>
  <si>
    <t>C. Instrumento Bono Cupón Cero XX</t>
  </si>
  <si>
    <t>Obligaciones a Corto Plazo (k)</t>
  </si>
  <si>
    <t>Monto Contratado (l)</t>
  </si>
  <si>
    <t>Plazo Pactado (m)</t>
  </si>
  <si>
    <t>Tasa de Interés (n)</t>
  </si>
  <si>
    <t>Comisiones y Costos Relacionados (o)</t>
  </si>
  <si>
    <t>Tasa Efectiva (p)</t>
  </si>
  <si>
    <t>6. Obligaciones a Corto Plazo (Informativo)</t>
  </si>
  <si>
    <t>A. Crédito 1</t>
  </si>
  <si>
    <t>B. Crédito 2</t>
  </si>
  <si>
    <t>C. Crédito XX</t>
  </si>
  <si>
    <t>A. Asociaciones Público Privadas (APP’s) (A=a+b+c+d)</t>
  </si>
  <si>
    <t>a) APP 1</t>
  </si>
  <si>
    <t>b) APP 2</t>
  </si>
  <si>
    <t>c) APP 3</t>
  </si>
  <si>
    <t>d) APP XX</t>
  </si>
  <si>
    <t>B. Otros Instrumentos (B=a+b+c+d)</t>
  </si>
  <si>
    <t>a) Otro Instrumento 1</t>
  </si>
  <si>
    <t>b) Otro Instrumento 2</t>
  </si>
  <si>
    <t>c) Otro Instrumento 3</t>
  </si>
  <si>
    <t>d) Otro Instrumento XX</t>
  </si>
  <si>
    <t>C. Total de Obligaciones Diferentes de Financiamiento (C=A+B)</t>
  </si>
  <si>
    <t>a3) Fondo de Aportaciones para la Infraestructura Social</t>
  </si>
  <si>
    <t>Balance Presupuestario - LDF</t>
  </si>
  <si>
    <t>A. Ingresos Totales (A = A1+A2+A3)</t>
  </si>
  <si>
    <t>A1. Ingresos de Libre Disposición</t>
  </si>
  <si>
    <t>A2. Transferencias Federales Etiquetadas</t>
  </si>
  <si>
    <t>A3. Financiamiento Neto</t>
  </si>
  <si>
    <r>
      <rPr>
        <b/>
        <sz val="7"/>
        <rFont val="Arial"/>
        <family val="2"/>
      </rPr>
      <t>B. Egresos Presupuestarios</t>
    </r>
    <r>
      <rPr>
        <b/>
        <vertAlign val="superscript"/>
        <sz val="7"/>
        <rFont val="Arial"/>
        <family val="2"/>
      </rPr>
      <t xml:space="preserve">1 </t>
    </r>
    <r>
      <rPr>
        <b/>
        <sz val="7"/>
        <rFont val="Arial"/>
        <family val="2"/>
      </rPr>
      <t>(B = B1+B2)</t>
    </r>
  </si>
  <si>
    <t>B1. Gasto No Etiquetado (sin incluir Amortización de la Deuda Pública)</t>
  </si>
  <si>
    <t>B2. Gasto Etiquetado (sin incluir Amortización de la Deuda Pública)</t>
  </si>
  <si>
    <t>C. Remanentes del Ejercicio Anterior ( C = C1 + C2 )</t>
  </si>
  <si>
    <t>C1. Remanentes de Ingresos de Libre Disposición aplicados en el periodo</t>
  </si>
  <si>
    <t>III. Balance Presupuestario sin Financiamiento Neto y sin Remanentes del Ejercicio Anterior (III= II - C)</t>
  </si>
  <si>
    <t>IV. Balance Primario (IV = III + E)</t>
  </si>
  <si>
    <t>A3. Financiamiento Neto (A3 = F – G )</t>
  </si>
  <si>
    <t>Estado Analítico de Ingresos Detallado - LDF</t>
  </si>
  <si>
    <t>Clasificación Administrativa</t>
  </si>
  <si>
    <t>I. Gasto No Etiquetado (I=A+B+C+D+E+F)</t>
  </si>
  <si>
    <t>A. Personal Administrativo y de Servicio Público</t>
  </si>
  <si>
    <t>B. Magisterio</t>
  </si>
  <si>
    <t>C. Servicios de Salud (C=c1+c2)</t>
  </si>
  <si>
    <t>c1) Personal Administrativo</t>
  </si>
  <si>
    <t>c2) Personal Médico, Paramédico y afín</t>
  </si>
  <si>
    <t>D. Seguridad Pública</t>
  </si>
  <si>
    <t>E. Gastos asociados a la implementación de nuevas leyes federales o reformas a las mismas (E = e1 + e2)</t>
  </si>
  <si>
    <t>e1) Nombre del Programa o Ley 1</t>
  </si>
  <si>
    <t>e2) Nombre del Programa o Ley 2</t>
  </si>
  <si>
    <t>F. Sentencias laborales definitivas</t>
  </si>
  <si>
    <t>II. Gasto Etiquetado (II=A+B+C+D+E+F)</t>
  </si>
  <si>
    <t>III. Total del Gasto en Servicios Personales (III = I + II)</t>
  </si>
  <si>
    <t>Egresos</t>
  </si>
  <si>
    <t>Aprobado (d)</t>
  </si>
  <si>
    <t>Modificado</t>
  </si>
  <si>
    <t>Subejercicio (e)</t>
  </si>
  <si>
    <t>Clasificación Funcional (Finalidad y Función)</t>
  </si>
  <si>
    <r>
      <rPr>
        <b/>
        <sz val="6"/>
        <color theme="0"/>
        <rFont val="Arial"/>
        <family val="2"/>
      </rPr>
      <t>Saldo Final del Periodo (h)
h=d+e-f+g</t>
    </r>
  </si>
  <si>
    <t>Denominación de las Obligaciones Diferentes de Financiamiento (c)</t>
  </si>
  <si>
    <t>Fecha del Contrato (d)</t>
  </si>
  <si>
    <t>Fecha de inicio de operación del proyecto (e)</t>
  </si>
  <si>
    <t>Fecha de vencimiento (f)</t>
  </si>
  <si>
    <t>Monto de la inversión pactado (g)</t>
  </si>
  <si>
    <t>Plazo pactado (h)</t>
  </si>
  <si>
    <t>Monto promedio mensual del pago de la contraprestación (i)</t>
  </si>
  <si>
    <t>Monto promedio mensual del pago de la contraprestación correspondiente al pago de inversión (j)</t>
  </si>
  <si>
    <t>Monto pagado de la inversión al XX de XXXX de 20XN (k)</t>
  </si>
  <si>
    <t>Monto pagado de la inversión actualizado al XX de XXXX de 20XN (l)</t>
  </si>
  <si>
    <t>Saldo pendiente por pagar de la inversión al XX de XXXX de 20XN (m = g – l)</t>
  </si>
  <si>
    <t>Ingreso</t>
  </si>
  <si>
    <t>Estimado (d)</t>
  </si>
  <si>
    <t>Recaudado</t>
  </si>
  <si>
    <t>Subejercicio</t>
  </si>
  <si>
    <t xml:space="preserve">(PESOS) </t>
  </si>
  <si>
    <t>I. Gasto No Etiquetado (I=A+B+C+D+E+F+G+H+I)</t>
  </si>
  <si>
    <t>a2) Remuneraciones al Personal de Carácter Transitorio</t>
  </si>
  <si>
    <t>a6) Previsiones</t>
  </si>
  <si>
    <t>B. Materiales y Suministros (B=b1+b2+b3+b4+b5+b6+b7+b8+b9)</t>
  </si>
  <si>
    <t>b1) Materiales de Administración, Emisión de Documentos y Artículos Oficiales</t>
  </si>
  <si>
    <t>b2) Alimentos y Utensilios</t>
  </si>
  <si>
    <t>b3) Materias Primas y Materiales de Producción y Comercialización</t>
  </si>
  <si>
    <t>b4) Materiales y Artículos de Construcción y de Reparación</t>
  </si>
  <si>
    <t>b5) Productos Químicos, Farmacéuticos y de Laboratorio</t>
  </si>
  <si>
    <t>b6) Combustibles, Lubricantes y Aditivos</t>
  </si>
  <si>
    <t>b7) Vestuario, Blancos, Prendas de Protección y Artículos Deportivos</t>
  </si>
  <si>
    <t>b8) Materiales y Suministros Para Seguridad</t>
  </si>
  <si>
    <t>b9) Herramientas, Refacciones y Accesorios Menores</t>
  </si>
  <si>
    <t>C. Servicios Generales (C=c1+c2+c3+c4+c5+c6+c7+c8+c9)</t>
  </si>
  <si>
    <t>c1) Servicios Básicos</t>
  </si>
  <si>
    <t>c2) Servicios de Arrendamiento</t>
  </si>
  <si>
    <t>c3) Servicios Profesionales, Científicos, Técnicos y Otros Servicios</t>
  </si>
  <si>
    <t>c4) Servicios Financieros, Bancarios y Comerciales</t>
  </si>
  <si>
    <t>c5) Servicios de Instalación, Reparación, Mantenimiento y Conservación</t>
  </si>
  <si>
    <t>c6) Servicios de Comunicación Social y Publicidad</t>
  </si>
  <si>
    <t>c7) Servicios de Traslado y Viáticos</t>
  </si>
  <si>
    <t>c8) Servicios Oficiales</t>
  </si>
  <si>
    <t>c9) Otros Servicios Generales</t>
  </si>
  <si>
    <t>D. Transferencias, Asignaciones, Subsidios y Otras Ayudas (D=d1+d2+d3+d4+d5+d6+d7+d8+d9)</t>
  </si>
  <si>
    <t>d1) Transferencias Internas y Asignaciones al Sector Público</t>
  </si>
  <si>
    <t>d2) Transferencias al Resto del Sector Público</t>
  </si>
  <si>
    <t>d3) Subsidios y Subvenciones</t>
  </si>
  <si>
    <t>d4) Ayudas Sociales</t>
  </si>
  <si>
    <t>d5) Pensiones y Jubilaciones</t>
  </si>
  <si>
    <t>d6) Transferencias a Fideicomisos, Mandatos y Otros Análogos</t>
  </si>
  <si>
    <t>d7) Transferencias a la Seguridad Social</t>
  </si>
  <si>
    <t>d8) Donativos</t>
  </si>
  <si>
    <t>d9) Transferencias al Exterior</t>
  </si>
  <si>
    <t>E. Bienes Muebles, Inmuebles e Intangibles (E=e1+e2+e3+e4+e5+e6+e7+e8+e9)</t>
  </si>
  <si>
    <t>e1) Mobiliario y Equipo de Administración</t>
  </si>
  <si>
    <t>e2) Mobiliario y Equipo Educacional y Recreativo</t>
  </si>
  <si>
    <t>e3) Equipo e Instrumental Médico y de Laboratorio</t>
  </si>
  <si>
    <t>e4) Vehículos y Equipo de Transporte</t>
  </si>
  <si>
    <t>e5) Equipo de Defensa y Seguridad</t>
  </si>
  <si>
    <t>e6) Maquinaria, Otros Equipos y Herramientas</t>
  </si>
  <si>
    <t>e7) Activos Biológicos</t>
  </si>
  <si>
    <t>e8) Bienes Inmuebles</t>
  </si>
  <si>
    <t>e9) Activos Intangibles</t>
  </si>
  <si>
    <t>F. Inversión Pública (F=f1+f2+f3)</t>
  </si>
  <si>
    <t>f1) Obra Pública en Bienes de Dominio Público</t>
  </si>
  <si>
    <t>f2) Obra Pública en Bienes Propios</t>
  </si>
  <si>
    <t>f3) Proyectos Productivos y Acciones de Fomento</t>
  </si>
  <si>
    <t>g1) Inversiones Para el Fomento de Actividades Productivas</t>
  </si>
  <si>
    <t>g2) Acciones y Participaciones de Capital</t>
  </si>
  <si>
    <t>g3) Compra de Títulos y Valores</t>
  </si>
  <si>
    <t>g4) Concesión de Préstamos</t>
  </si>
  <si>
    <t>g5) Inversiones en Fideicomisos, Mandatos y Otros Análogos</t>
  </si>
  <si>
    <t>Fideicomiso de Desastres Naturales (Informativo)</t>
  </si>
  <si>
    <t>g6) Otras Inversiones Financieras</t>
  </si>
  <si>
    <t>g7) Provisiones para Contingencias y Otras Erogaciones Especiales</t>
  </si>
  <si>
    <t>H. Participaciones y Aportaciones (H=h1+h2+h3)</t>
  </si>
  <si>
    <t>h1) Participaciones</t>
  </si>
  <si>
    <t>h2) Aportaciones</t>
  </si>
  <si>
    <t>h3) Convenios</t>
  </si>
  <si>
    <t>I. Deuda Pública (I=i1+i2+i3+i4+i5+i6+i7)</t>
  </si>
  <si>
    <t>i1) Amortización de la Deuda Pública</t>
  </si>
  <si>
    <t>i2) Intereses de la Deuda Pública</t>
  </si>
  <si>
    <t>i3) Comisiones de la Deuda Pública</t>
  </si>
  <si>
    <t>i4) Gastos de la Deuda Pública</t>
  </si>
  <si>
    <t>i5) Costo por Coberturas</t>
  </si>
  <si>
    <t>i6) Apoyos Financieros</t>
  </si>
  <si>
    <t>i7) Adeudos de Ejercicios Fiscales Anteriores (ADEFAS)</t>
  </si>
  <si>
    <t>G. Inversiones Financieras y Otras Provisiones (G=g1+g2+g3+g4+g5+g6+g7)</t>
  </si>
  <si>
    <t>31 de marzo de 2019 (d)</t>
  </si>
  <si>
    <t>31 de diciembre de 2018 (e)</t>
  </si>
  <si>
    <t>Saldo al 31 de
diciembre de 2018 (d)</t>
  </si>
  <si>
    <t>Al 30 de junio de 2019 y al 31 de diciembre de 2018</t>
  </si>
  <si>
    <t>Del 1 de enero al 30 de junio de 2019</t>
  </si>
  <si>
    <t xml:space="preserve">Del 1 de enero al 30 de junio de 2019 (b)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</si>
</sst>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_ ;\-#,##0\ "/>
    <numFmt numFmtId="165" formatCode="General_)"/>
    <numFmt numFmtId="166" formatCode="_-* #,##0_-;\-* #,##0_-;_-* &quot;-&quot;??_-;_-@_-"/>
  </numFmts>
  <fonts count="74" x14ac:knownFonts="1">
    <font>
      <sz val="10"/>
      <color rgb="FF000000"/>
      <name val="Times New Roman"/>
      <charset val="204"/>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6"/>
      <name val="Arial"/>
      <family val="2"/>
    </font>
    <font>
      <sz val="7"/>
      <name val="Arial"/>
      <family val="2"/>
    </font>
    <font>
      <sz val="6"/>
      <name val="Arial"/>
      <family val="2"/>
    </font>
    <font>
      <vertAlign val="superscript"/>
      <sz val="6"/>
      <name val="Arial"/>
      <family val="2"/>
    </font>
    <font>
      <sz val="10"/>
      <color rgb="FF000000"/>
      <name val="Times New Roman"/>
      <family val="1"/>
    </font>
    <font>
      <sz val="6"/>
      <color rgb="FF000000"/>
      <name val="Times New Roman"/>
      <family val="1"/>
    </font>
    <font>
      <sz val="8"/>
      <color rgb="FF000000"/>
      <name val="Times New Roman"/>
      <family val="1"/>
    </font>
    <font>
      <sz val="5"/>
      <color rgb="FF000000"/>
      <name val="Times New Roman"/>
      <family val="1"/>
    </font>
    <font>
      <b/>
      <sz val="10"/>
      <color rgb="FF000000"/>
      <name val="Times New Roman"/>
      <family val="1"/>
    </font>
    <font>
      <b/>
      <sz val="6"/>
      <color rgb="FF000000"/>
      <name val="Times New Roman"/>
      <family val="1"/>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
      <name val="Arial"/>
      <family val="2"/>
    </font>
    <font>
      <b/>
      <sz val="6.5"/>
      <color rgb="FF000000"/>
      <name val="Times New Roman"/>
      <family val="1"/>
    </font>
    <font>
      <sz val="6.5"/>
      <color rgb="FF000000"/>
      <name val="Times New Roman"/>
      <family val="1"/>
    </font>
    <font>
      <b/>
      <sz val="7.5"/>
      <color rgb="FF000000"/>
      <name val="Times New Roman"/>
      <family val="1"/>
    </font>
    <font>
      <sz val="7.5"/>
      <color rgb="FF000000"/>
      <name val="Times New Roman"/>
      <family val="1"/>
    </font>
    <font>
      <b/>
      <sz val="8"/>
      <color rgb="FF000000"/>
      <name val="Times New Roman"/>
      <family val="1"/>
    </font>
    <font>
      <b/>
      <vertAlign val="superscript"/>
      <sz val="6"/>
      <name val="Arial"/>
      <family val="2"/>
    </font>
    <font>
      <b/>
      <sz val="6.5"/>
      <name val="Arial"/>
      <family val="2"/>
    </font>
    <font>
      <sz val="6.5"/>
      <name val="Arial"/>
      <family val="2"/>
    </font>
    <font>
      <sz val="18"/>
      <color theme="3"/>
      <name val="Cambria"/>
      <family val="2"/>
      <scheme val="major"/>
    </font>
    <font>
      <sz val="7"/>
      <color rgb="FF000000"/>
      <name val="Times New Roman"/>
      <family val="1"/>
    </font>
    <font>
      <b/>
      <vertAlign val="superscript"/>
      <sz val="7"/>
      <name val="Arial"/>
      <family val="2"/>
    </font>
    <font>
      <b/>
      <sz val="7"/>
      <color rgb="FF000000"/>
      <name val="Times New Roman"/>
      <family val="1"/>
    </font>
    <font>
      <sz val="9"/>
      <color rgb="FF000000"/>
      <name val="Times New Roman"/>
      <family val="1"/>
    </font>
    <font>
      <sz val="10"/>
      <color rgb="FF000000"/>
      <name val="Times New Roman"/>
      <family val="1"/>
    </font>
    <font>
      <sz val="6"/>
      <name val="Times New Roman"/>
      <family val="1"/>
    </font>
    <font>
      <sz val="7.5"/>
      <name val="Arial"/>
      <family val="2"/>
    </font>
    <font>
      <sz val="10"/>
      <name val="Arial"/>
      <family val="2"/>
    </font>
    <font>
      <sz val="11"/>
      <color indexed="8"/>
      <name val="Calibri"/>
      <family val="2"/>
    </font>
    <font>
      <sz val="11"/>
      <color theme="1"/>
      <name val="Arial"/>
      <family val="2"/>
    </font>
    <font>
      <sz val="12"/>
      <color rgb="FF000000"/>
      <name val="Arial Narrow"/>
      <family val="2"/>
    </font>
    <font>
      <b/>
      <sz val="6"/>
      <color rgb="FF000000"/>
      <name val="Arial"/>
      <family val="2"/>
    </font>
    <font>
      <sz val="6"/>
      <color rgb="FF000000"/>
      <name val="Arial"/>
      <family val="2"/>
    </font>
    <font>
      <b/>
      <sz val="7"/>
      <color theme="0"/>
      <name val="Arial"/>
      <family val="2"/>
    </font>
    <font>
      <b/>
      <sz val="6"/>
      <color theme="0"/>
      <name val="Arial"/>
      <family val="2"/>
    </font>
    <font>
      <b/>
      <sz val="5"/>
      <color theme="0"/>
      <name val="Arial"/>
      <family val="2"/>
    </font>
    <font>
      <sz val="6"/>
      <color theme="0"/>
      <name val="Times New Roman"/>
      <family val="1"/>
    </font>
    <font>
      <b/>
      <sz val="7.5"/>
      <color theme="0"/>
      <name val="Arial"/>
      <family val="2"/>
    </font>
    <font>
      <b/>
      <sz val="8"/>
      <color theme="0"/>
      <name val="Arial"/>
      <family val="2"/>
    </font>
    <font>
      <sz val="7"/>
      <color theme="0"/>
      <name val="Times New Roman"/>
      <family val="1"/>
    </font>
    <font>
      <sz val="7"/>
      <name val="Times New Roman"/>
      <family val="1"/>
    </font>
    <font>
      <sz val="10"/>
      <color rgb="FF000000"/>
      <name val="Arial"/>
      <family val="2"/>
    </font>
    <font>
      <sz val="6"/>
      <color theme="1"/>
      <name val="Arial"/>
      <family val="2"/>
    </font>
    <font>
      <sz val="10"/>
      <color rgb="FF000000"/>
      <name val="Times New Roman"/>
      <family val="1"/>
    </font>
    <font>
      <sz val="7.55"/>
      <color rgb="FF000000"/>
      <name val="Times New Roman"/>
      <family val="1"/>
    </font>
    <font>
      <b/>
      <sz val="9"/>
      <color theme="0"/>
      <name val="Arial"/>
      <family val="2"/>
    </font>
    <font>
      <sz val="10"/>
      <color rgb="FF000000"/>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5" tint="-0.499984740745262"/>
        <bgColor indexed="64"/>
      </patternFill>
    </fill>
  </fills>
  <borders count="6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rgb="FF000000"/>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indexed="64"/>
      </left>
      <right/>
      <top style="thin">
        <color indexed="64"/>
      </top>
      <bottom style="thin">
        <color rgb="FF000000"/>
      </bottom>
      <diagonal/>
    </border>
    <border>
      <left style="thin">
        <color indexed="64"/>
      </left>
      <right/>
      <top/>
      <bottom style="thin">
        <color rgb="FF000000"/>
      </bottom>
      <diagonal/>
    </border>
    <border>
      <left style="thin">
        <color indexed="64"/>
      </left>
      <right/>
      <top style="thin">
        <color indexed="64"/>
      </top>
      <bottom style="thin">
        <color indexed="64"/>
      </bottom>
      <diagonal/>
    </border>
    <border>
      <left/>
      <right/>
      <top style="thin">
        <color indexed="64"/>
      </top>
      <bottom/>
      <diagonal/>
    </border>
    <border>
      <left style="thin">
        <color rgb="FF000000"/>
      </left>
      <right/>
      <top style="thin">
        <color rgb="FF000000"/>
      </top>
      <bottom style="thin">
        <color indexed="64"/>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indexed="64"/>
      </right>
      <top style="thin">
        <color rgb="FF000000"/>
      </top>
      <bottom style="thin">
        <color rgb="FF00000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rgb="FF000000"/>
      </right>
      <top/>
      <bottom/>
      <diagonal/>
    </border>
    <border>
      <left style="thin">
        <color indexed="64"/>
      </left>
      <right/>
      <top style="thin">
        <color rgb="FF000000"/>
      </top>
      <bottom style="thin">
        <color rgb="FF000000"/>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style="thin">
        <color rgb="FF000000"/>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theme="0"/>
      </top>
      <bottom style="thin">
        <color theme="0"/>
      </bottom>
      <diagonal/>
    </border>
    <border>
      <left/>
      <right/>
      <top style="thin">
        <color theme="0"/>
      </top>
      <bottom/>
      <diagonal/>
    </border>
    <border>
      <left/>
      <right/>
      <top style="thin">
        <color theme="0"/>
      </top>
      <bottom style="thin">
        <color theme="0"/>
      </bottom>
      <diagonal/>
    </border>
    <border>
      <left style="thin">
        <color rgb="FF000000"/>
      </left>
      <right/>
      <top/>
      <bottom style="thin">
        <color indexed="64"/>
      </bottom>
      <diagonal/>
    </border>
  </borders>
  <cellStyleXfs count="2163">
    <xf numFmtId="0" fontId="0" fillId="0" borderId="0"/>
    <xf numFmtId="43" fontId="15" fillId="0" borderId="0" applyFont="0" applyFill="0" applyBorder="0" applyAlignment="0" applyProtection="0"/>
    <xf numFmtId="0" fontId="21" fillId="0" borderId="0" applyNumberFormat="0" applyFill="0" applyBorder="0" applyAlignment="0" applyProtection="0"/>
    <xf numFmtId="0" fontId="22" fillId="0" borderId="37" applyNumberFormat="0" applyFill="0" applyAlignment="0" applyProtection="0"/>
    <xf numFmtId="0" fontId="23" fillId="0" borderId="38" applyNumberFormat="0" applyFill="0" applyAlignment="0" applyProtection="0"/>
    <xf numFmtId="0" fontId="24" fillId="0" borderId="39" applyNumberFormat="0" applyFill="0" applyAlignment="0" applyProtection="0"/>
    <xf numFmtId="0" fontId="24" fillId="0" borderId="0" applyNumberFormat="0" applyFill="0" applyBorder="0" applyAlignment="0" applyProtection="0"/>
    <xf numFmtId="0" fontId="25" fillId="2" borderId="0" applyNumberFormat="0" applyBorder="0" applyAlignment="0" applyProtection="0"/>
    <xf numFmtId="0" fontId="26" fillId="3" borderId="0" applyNumberFormat="0" applyBorder="0" applyAlignment="0" applyProtection="0"/>
    <xf numFmtId="0" fontId="27" fillId="4" borderId="0" applyNumberFormat="0" applyBorder="0" applyAlignment="0" applyProtection="0"/>
    <xf numFmtId="0" fontId="28" fillId="5" borderId="40" applyNumberFormat="0" applyAlignment="0" applyProtection="0"/>
    <xf numFmtId="0" fontId="29" fillId="6" borderId="41" applyNumberFormat="0" applyAlignment="0" applyProtection="0"/>
    <xf numFmtId="0" fontId="30" fillId="6" borderId="40" applyNumberFormat="0" applyAlignment="0" applyProtection="0"/>
    <xf numFmtId="0" fontId="31" fillId="0" borderId="42" applyNumberFormat="0" applyFill="0" applyAlignment="0" applyProtection="0"/>
    <xf numFmtId="0" fontId="32" fillId="7" borderId="43"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45" applyNumberFormat="0" applyFill="0" applyAlignment="0" applyProtection="0"/>
    <xf numFmtId="0" fontId="36"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36" fillId="12" borderId="0" applyNumberFormat="0" applyBorder="0" applyAlignment="0" applyProtection="0"/>
    <xf numFmtId="0" fontId="36"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36" fillId="16" borderId="0" applyNumberFormat="0" applyBorder="0" applyAlignment="0" applyProtection="0"/>
    <xf numFmtId="0" fontId="36"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36" fillId="24" borderId="0" applyNumberFormat="0" applyBorder="0" applyAlignment="0" applyProtection="0"/>
    <xf numFmtId="0" fontId="36"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36" fillId="28" borderId="0" applyNumberFormat="0" applyBorder="0" applyAlignment="0" applyProtection="0"/>
    <xf numFmtId="0" fontId="36"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36" fillId="32" borderId="0" applyNumberFormat="0" applyBorder="0" applyAlignment="0" applyProtection="0"/>
    <xf numFmtId="0" fontId="10" fillId="0" borderId="0"/>
    <xf numFmtId="43" fontId="10" fillId="0" borderId="0" applyFont="0" applyFill="0" applyBorder="0" applyAlignment="0" applyProtection="0"/>
    <xf numFmtId="0" fontId="10" fillId="8" borderId="44" applyNumberFormat="0" applyFont="0" applyAlignment="0" applyProtection="0"/>
    <xf numFmtId="0" fontId="9" fillId="0" borderId="0"/>
    <xf numFmtId="43" fontId="9" fillId="0" borderId="0" applyFont="0" applyFill="0" applyBorder="0" applyAlignment="0" applyProtection="0"/>
    <xf numFmtId="0" fontId="9" fillId="8" borderId="44"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46" fillId="0" borderId="0" applyNumberFormat="0" applyFill="0" applyBorder="0" applyAlignment="0" applyProtection="0"/>
    <xf numFmtId="0" fontId="8" fillId="0" borderId="0"/>
    <xf numFmtId="43" fontId="8" fillId="0" borderId="0" applyFont="0" applyFill="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51" fillId="0" borderId="0"/>
    <xf numFmtId="165" fontId="54" fillId="0" borderId="0"/>
    <xf numFmtId="43" fontId="15" fillId="0" borderId="0" applyFont="0" applyFill="0" applyBorder="0" applyAlignment="0" applyProtection="0"/>
    <xf numFmtId="0" fontId="54" fillId="0" borderId="0"/>
    <xf numFmtId="0" fontId="8" fillId="0" borderId="0"/>
    <xf numFmtId="43" fontId="55" fillId="0" borderId="0" applyFont="0" applyFill="0" applyBorder="0" applyAlignment="0" applyProtection="0"/>
    <xf numFmtId="0" fontId="54" fillId="0" borderId="0"/>
    <xf numFmtId="43" fontId="54" fillId="0" borderId="0" applyFont="0" applyFill="0" applyBorder="0" applyAlignment="0" applyProtection="0"/>
    <xf numFmtId="0" fontId="56" fillId="0" borderId="0"/>
    <xf numFmtId="0" fontId="57" fillId="0" borderId="0"/>
    <xf numFmtId="0" fontId="15" fillId="0" borderId="0"/>
    <xf numFmtId="0" fontId="8" fillId="0" borderId="0"/>
    <xf numFmtId="43" fontId="8" fillId="0" borderId="0" applyFont="0" applyFill="0" applyBorder="0" applyAlignment="0" applyProtection="0"/>
    <xf numFmtId="0" fontId="8" fillId="8" borderId="44" applyNumberFormat="0" applyFont="0" applyAlignment="0" applyProtection="0"/>
    <xf numFmtId="0" fontId="8" fillId="0" borderId="0"/>
    <xf numFmtId="43" fontId="8" fillId="0" borderId="0" applyFont="0" applyFill="0" applyBorder="0" applyAlignment="0" applyProtection="0"/>
    <xf numFmtId="0" fontId="8" fillId="8" borderId="44"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15" fillId="0" borderId="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15" fillId="0" borderId="0"/>
    <xf numFmtId="43" fontId="15" fillId="0" borderId="0" applyFont="0" applyFill="0" applyBorder="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43" fontId="7" fillId="0" borderId="0" applyFont="0" applyFill="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0" borderId="0"/>
    <xf numFmtId="0" fontId="7" fillId="0" borderId="0"/>
    <xf numFmtId="43" fontId="7" fillId="0" borderId="0" applyFont="0" applyFill="0" applyBorder="0" applyAlignment="0" applyProtection="0"/>
    <xf numFmtId="0" fontId="7" fillId="8" borderId="44" applyNumberFormat="0" applyFont="0" applyAlignment="0" applyProtection="0"/>
    <xf numFmtId="0" fontId="7" fillId="0" borderId="0"/>
    <xf numFmtId="43" fontId="7" fillId="0" borderId="0" applyFont="0" applyFill="0" applyBorder="0" applyAlignment="0" applyProtection="0"/>
    <xf numFmtId="0" fontId="7" fillId="8" borderId="44"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43" fontId="6" fillId="0" borderId="0" applyFont="0" applyFill="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15" fillId="0" borderId="0"/>
    <xf numFmtId="43" fontId="15" fillId="0" borderId="0" applyFont="0" applyFill="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0" borderId="0"/>
    <xf numFmtId="43" fontId="5" fillId="0" borderId="0" applyFont="0" applyFill="0" applyBorder="0" applyAlignment="0" applyProtection="0"/>
    <xf numFmtId="0" fontId="5" fillId="8" borderId="44" applyNumberFormat="0" applyFont="0" applyAlignment="0" applyProtection="0"/>
    <xf numFmtId="0" fontId="5" fillId="0" borderId="0"/>
    <xf numFmtId="43" fontId="5" fillId="0" borderId="0" applyFont="0" applyFill="0" applyBorder="0" applyAlignment="0" applyProtection="0"/>
    <xf numFmtId="0" fontId="5" fillId="8" borderId="44"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15" fillId="0" borderId="0"/>
    <xf numFmtId="43" fontId="15" fillId="0" borderId="0" applyFont="0" applyFill="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0" borderId="0"/>
    <xf numFmtId="43" fontId="4" fillId="0" borderId="0" applyFont="0" applyFill="0" applyBorder="0" applyAlignment="0" applyProtection="0"/>
    <xf numFmtId="0" fontId="4" fillId="8" borderId="44" applyNumberFormat="0" applyFont="0" applyAlignment="0" applyProtection="0"/>
    <xf numFmtId="0" fontId="4" fillId="0" borderId="0"/>
    <xf numFmtId="43" fontId="4" fillId="0" borderId="0" applyFont="0" applyFill="0" applyBorder="0" applyAlignment="0" applyProtection="0"/>
    <xf numFmtId="0" fontId="4" fillId="8" borderId="44"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43" fontId="4" fillId="0" borderId="0" applyFont="0" applyFill="0" applyBorder="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0" fillId="0" borderId="0"/>
    <xf numFmtId="43" fontId="15" fillId="0" borderId="0" applyFont="0" applyFill="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0" borderId="0"/>
    <xf numFmtId="43" fontId="3" fillId="0" borderId="0" applyFont="0" applyFill="0" applyBorder="0" applyAlignment="0" applyProtection="0"/>
    <xf numFmtId="0" fontId="3" fillId="8" borderId="44" applyNumberFormat="0" applyFont="0" applyAlignment="0" applyProtection="0"/>
    <xf numFmtId="0" fontId="3" fillId="0" borderId="0"/>
    <xf numFmtId="43" fontId="3" fillId="0" borderId="0" applyFont="0" applyFill="0" applyBorder="0" applyAlignment="0" applyProtection="0"/>
    <xf numFmtId="0" fontId="3" fillId="8" borderId="44"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43" fontId="3"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73" fillId="0" borderId="0"/>
    <xf numFmtId="43" fontId="15" fillId="0" borderId="0" applyFont="0" applyFill="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5"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0" fontId="2" fillId="0" borderId="0"/>
    <xf numFmtId="43" fontId="2" fillId="0" borderId="0" applyFont="0" applyFill="0" applyBorder="0" applyAlignment="0" applyProtection="0"/>
    <xf numFmtId="0" fontId="2" fillId="8" borderId="44" applyNumberFormat="0" applyFont="0" applyAlignment="0" applyProtection="0"/>
    <xf numFmtId="0" fontId="2" fillId="0" borderId="0"/>
    <xf numFmtId="43" fontId="2" fillId="0" borderId="0" applyFont="0" applyFill="0" applyBorder="0" applyAlignment="0" applyProtection="0"/>
    <xf numFmtId="0" fontId="2" fillId="8" borderId="44"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0" borderId="0"/>
    <xf numFmtId="43" fontId="2" fillId="0" borderId="0" applyFont="0" applyFill="0" applyBorder="0" applyAlignment="0" applyProtection="0"/>
    <xf numFmtId="0" fontId="15" fillId="0" borderId="0"/>
    <xf numFmtId="0" fontId="1" fillId="0" borderId="0"/>
  </cellStyleXfs>
  <cellXfs count="407">
    <xf numFmtId="0" fontId="0" fillId="0" borderId="0" xfId="0" applyFill="1" applyBorder="1" applyAlignment="1">
      <alignment horizontal="left" vertical="top"/>
    </xf>
    <xf numFmtId="0" fontId="16" fillId="0" borderId="0" xfId="0" applyFont="1" applyFill="1" applyBorder="1" applyAlignment="1">
      <alignment horizontal="left" vertical="top"/>
    </xf>
    <xf numFmtId="0" fontId="17" fillId="0" borderId="0" xfId="0" applyFont="1" applyFill="1" applyBorder="1" applyAlignment="1">
      <alignment horizontal="left" vertical="top"/>
    </xf>
    <xf numFmtId="0" fontId="18" fillId="0" borderId="0" xfId="0" applyFont="1" applyFill="1" applyBorder="1" applyAlignment="1">
      <alignment horizontal="center" vertical="top"/>
    </xf>
    <xf numFmtId="0" fontId="15" fillId="0" borderId="0" xfId="0" applyFont="1" applyFill="1" applyBorder="1" applyAlignment="1">
      <alignment horizontal="left" vertical="top"/>
    </xf>
    <xf numFmtId="0" fontId="0" fillId="0" borderId="0" xfId="0" applyFill="1" applyBorder="1" applyAlignment="1">
      <alignment horizontal="left" vertical="center"/>
    </xf>
    <xf numFmtId="0" fontId="11" fillId="0" borderId="5" xfId="0" applyFont="1" applyFill="1" applyBorder="1" applyAlignment="1">
      <alignment horizontal="left" vertical="top" wrapText="1"/>
    </xf>
    <xf numFmtId="43" fontId="17" fillId="0" borderId="0" xfId="1" applyFont="1" applyFill="1" applyBorder="1" applyAlignment="1">
      <alignment horizontal="left" vertical="top"/>
    </xf>
    <xf numFmtId="3" fontId="17" fillId="0" borderId="0" xfId="0" applyNumberFormat="1" applyFont="1" applyFill="1" applyBorder="1" applyAlignment="1">
      <alignment horizontal="center" vertical="top" wrapText="1"/>
    </xf>
    <xf numFmtId="0" fontId="11" fillId="33" borderId="18" xfId="0" applyFont="1" applyFill="1" applyBorder="1" applyAlignment="1">
      <alignment horizontal="left" vertical="top" wrapText="1" indent="1"/>
    </xf>
    <xf numFmtId="43" fontId="16" fillId="33" borderId="21" xfId="1" applyFont="1" applyFill="1" applyBorder="1" applyAlignment="1">
      <alignment vertical="top" wrapText="1"/>
    </xf>
    <xf numFmtId="3" fontId="16" fillId="33" borderId="16" xfId="1" applyNumberFormat="1" applyFont="1" applyFill="1" applyBorder="1" applyAlignment="1">
      <alignment horizontal="right" vertical="top" wrapText="1"/>
    </xf>
    <xf numFmtId="0" fontId="16" fillId="33" borderId="18" xfId="0" applyFont="1" applyFill="1" applyBorder="1" applyAlignment="1">
      <alignment horizontal="center" vertical="top" wrapText="1"/>
    </xf>
    <xf numFmtId="43" fontId="16" fillId="33" borderId="18" xfId="1" applyFont="1" applyFill="1" applyBorder="1" applyAlignment="1">
      <alignment vertical="top" wrapText="1"/>
    </xf>
    <xf numFmtId="3" fontId="16" fillId="33" borderId="20" xfId="1" applyNumberFormat="1" applyFont="1" applyFill="1" applyBorder="1" applyAlignment="1">
      <alignment horizontal="right" vertical="top" wrapText="1"/>
    </xf>
    <xf numFmtId="0" fontId="11" fillId="33" borderId="16" xfId="0" applyFont="1" applyFill="1" applyBorder="1" applyAlignment="1">
      <alignment horizontal="left" vertical="top" wrapText="1" indent="1"/>
    </xf>
    <xf numFmtId="0" fontId="16" fillId="33" borderId="16" xfId="0" applyFont="1" applyFill="1" applyBorder="1" applyAlignment="1">
      <alignment horizontal="center" vertical="top" wrapText="1"/>
    </xf>
    <xf numFmtId="43" fontId="16" fillId="33" borderId="16" xfId="1" applyFont="1" applyFill="1" applyBorder="1" applyAlignment="1">
      <alignment vertical="top" wrapText="1"/>
    </xf>
    <xf numFmtId="3" fontId="16" fillId="33" borderId="21" xfId="1" applyNumberFormat="1" applyFont="1" applyFill="1" applyBorder="1" applyAlignment="1">
      <alignment horizontal="right" vertical="top" wrapText="1"/>
    </xf>
    <xf numFmtId="3" fontId="20" fillId="33" borderId="21" xfId="1" applyNumberFormat="1" applyFont="1" applyFill="1" applyBorder="1" applyAlignment="1">
      <alignment horizontal="right" vertical="center" wrapText="1"/>
    </xf>
    <xf numFmtId="0" fontId="13" fillId="33" borderId="16" xfId="0" applyFont="1" applyFill="1" applyBorder="1" applyAlignment="1">
      <alignment horizontal="left" vertical="top" wrapText="1" indent="2"/>
    </xf>
    <xf numFmtId="3" fontId="16" fillId="33" borderId="16" xfId="1" applyNumberFormat="1" applyFont="1" applyFill="1" applyBorder="1" applyAlignment="1">
      <alignment horizontal="right" vertical="center" wrapText="1"/>
    </xf>
    <xf numFmtId="3" fontId="16" fillId="33" borderId="21" xfId="1" applyNumberFormat="1" applyFont="1" applyFill="1" applyBorder="1" applyAlignment="1">
      <alignment horizontal="right" vertical="center" wrapText="1"/>
    </xf>
    <xf numFmtId="3" fontId="20" fillId="33" borderId="16" xfId="1" applyNumberFormat="1" applyFont="1" applyFill="1" applyBorder="1" applyAlignment="1">
      <alignment horizontal="right" vertical="center" wrapText="1"/>
    </xf>
    <xf numFmtId="43" fontId="20" fillId="33" borderId="21" xfId="1" applyFont="1" applyFill="1" applyBorder="1" applyAlignment="1">
      <alignment vertical="center" wrapText="1"/>
    </xf>
    <xf numFmtId="0" fontId="13" fillId="33" borderId="16" xfId="0" applyFont="1" applyFill="1" applyBorder="1" applyAlignment="1">
      <alignment horizontal="left" vertical="center" wrapText="1" indent="2"/>
    </xf>
    <xf numFmtId="0" fontId="11" fillId="33" borderId="19" xfId="0" applyFont="1" applyFill="1" applyBorder="1" applyAlignment="1">
      <alignment horizontal="left" vertical="top" wrapText="1" indent="1"/>
    </xf>
    <xf numFmtId="3" fontId="20" fillId="33" borderId="22" xfId="1" applyNumberFormat="1" applyFont="1" applyFill="1" applyBorder="1" applyAlignment="1">
      <alignment horizontal="right" vertical="center" wrapText="1"/>
    </xf>
    <xf numFmtId="0" fontId="16" fillId="33" borderId="19" xfId="0" applyFont="1" applyFill="1" applyBorder="1" applyAlignment="1">
      <alignment horizontal="center" vertical="top" wrapText="1"/>
    </xf>
    <xf numFmtId="0" fontId="11" fillId="33" borderId="30" xfId="0" applyFont="1" applyFill="1" applyBorder="1" applyAlignment="1">
      <alignment horizontal="left" vertical="top" wrapText="1" indent="1"/>
    </xf>
    <xf numFmtId="43" fontId="16" fillId="33" borderId="0" xfId="1" applyFont="1" applyFill="1" applyBorder="1" applyAlignment="1">
      <alignment vertical="center" wrapText="1"/>
    </xf>
    <xf numFmtId="3" fontId="16" fillId="33" borderId="30" xfId="1" applyNumberFormat="1" applyFont="1" applyFill="1" applyBorder="1" applyAlignment="1">
      <alignment horizontal="right" vertical="center" wrapText="1"/>
    </xf>
    <xf numFmtId="0" fontId="16" fillId="33" borderId="0" xfId="0" applyFont="1" applyFill="1" applyBorder="1" applyAlignment="1">
      <alignment horizontal="center" vertical="top" wrapText="1"/>
    </xf>
    <xf numFmtId="43" fontId="16" fillId="33" borderId="30" xfId="1" applyFont="1" applyFill="1" applyBorder="1" applyAlignment="1">
      <alignment vertical="center" wrapText="1"/>
    </xf>
    <xf numFmtId="0" fontId="11" fillId="33" borderId="46" xfId="0" applyFont="1" applyFill="1" applyBorder="1" applyAlignment="1">
      <alignment horizontal="left" vertical="top" wrapText="1" indent="1"/>
    </xf>
    <xf numFmtId="43" fontId="16" fillId="33" borderId="46" xfId="1" applyFont="1" applyFill="1" applyBorder="1" applyAlignment="1">
      <alignment vertical="center" wrapText="1"/>
    </xf>
    <xf numFmtId="3" fontId="16" fillId="33" borderId="46" xfId="1" applyNumberFormat="1" applyFont="1" applyFill="1" applyBorder="1" applyAlignment="1">
      <alignment horizontal="right" vertical="center" wrapText="1"/>
    </xf>
    <xf numFmtId="0" fontId="16" fillId="33" borderId="46" xfId="0" applyFont="1" applyFill="1" applyBorder="1" applyAlignment="1">
      <alignment horizontal="center" vertical="top" wrapText="1"/>
    </xf>
    <xf numFmtId="43" fontId="16" fillId="33" borderId="21" xfId="1" applyFont="1" applyFill="1" applyBorder="1" applyAlignment="1">
      <alignment horizontal="left" vertical="center"/>
    </xf>
    <xf numFmtId="3" fontId="16" fillId="33" borderId="16" xfId="1" applyNumberFormat="1" applyFont="1" applyFill="1" applyBorder="1" applyAlignment="1">
      <alignment horizontal="right" vertical="center"/>
    </xf>
    <xf numFmtId="43" fontId="16" fillId="33" borderId="16" xfId="1" applyFont="1" applyFill="1" applyBorder="1" applyAlignment="1">
      <alignment horizontal="left" vertical="center"/>
    </xf>
    <xf numFmtId="3" fontId="16" fillId="33" borderId="21" xfId="1" applyNumberFormat="1" applyFont="1" applyFill="1" applyBorder="1" applyAlignment="1">
      <alignment horizontal="right" vertical="center"/>
    </xf>
    <xf numFmtId="0" fontId="13" fillId="33" borderId="16" xfId="0" applyFont="1" applyFill="1" applyBorder="1" applyAlignment="1">
      <alignment horizontal="left" vertical="top" wrapText="1" indent="1"/>
    </xf>
    <xf numFmtId="0" fontId="16" fillId="33" borderId="16" xfId="0" applyFont="1" applyFill="1" applyBorder="1" applyAlignment="1">
      <alignment horizontal="left" vertical="top" wrapText="1"/>
    </xf>
    <xf numFmtId="3" fontId="20" fillId="33" borderId="21" xfId="1" applyNumberFormat="1" applyFont="1" applyFill="1" applyBorder="1" applyAlignment="1">
      <alignment horizontal="right" vertical="center"/>
    </xf>
    <xf numFmtId="0" fontId="11" fillId="33" borderId="16" xfId="0" applyFont="1" applyFill="1" applyBorder="1" applyAlignment="1">
      <alignment horizontal="left" vertical="center" wrapText="1" indent="1"/>
    </xf>
    <xf numFmtId="0" fontId="16" fillId="33" borderId="16" xfId="0" applyFont="1" applyFill="1" applyBorder="1" applyAlignment="1">
      <alignment horizontal="left" vertical="top"/>
    </xf>
    <xf numFmtId="0" fontId="16" fillId="33" borderId="19" xfId="0" applyFont="1" applyFill="1" applyBorder="1" applyAlignment="1">
      <alignment horizontal="left" vertical="top"/>
    </xf>
    <xf numFmtId="43" fontId="16" fillId="33" borderId="22" xfId="1" applyFont="1" applyFill="1" applyBorder="1" applyAlignment="1">
      <alignment horizontal="left" vertical="center"/>
    </xf>
    <xf numFmtId="43" fontId="16" fillId="33" borderId="19" xfId="1" applyFont="1" applyFill="1" applyBorder="1" applyAlignment="1">
      <alignment horizontal="left" vertical="center"/>
    </xf>
    <xf numFmtId="3" fontId="20" fillId="33" borderId="22" xfId="1" applyNumberFormat="1" applyFont="1" applyFill="1" applyBorder="1" applyAlignment="1">
      <alignment horizontal="right" vertical="center"/>
    </xf>
    <xf numFmtId="0" fontId="0" fillId="33" borderId="0" xfId="0" applyFill="1" applyBorder="1" applyAlignment="1">
      <alignment horizontal="left" vertical="top"/>
    </xf>
    <xf numFmtId="0" fontId="18" fillId="33" borderId="0" xfId="0" applyFont="1" applyFill="1" applyBorder="1" applyAlignment="1">
      <alignment horizontal="center" vertical="top"/>
    </xf>
    <xf numFmtId="0" fontId="11" fillId="33" borderId="1" xfId="0" applyFont="1" applyFill="1" applyBorder="1" applyAlignment="1">
      <alignment horizontal="left" vertical="center" wrapText="1"/>
    </xf>
    <xf numFmtId="0" fontId="11" fillId="33" borderId="5" xfId="0" applyFont="1" applyFill="1" applyBorder="1" applyAlignment="1">
      <alignment horizontal="left" vertical="top" wrapText="1" indent="1"/>
    </xf>
    <xf numFmtId="0" fontId="13" fillId="33" borderId="5" xfId="0" applyFont="1" applyFill="1" applyBorder="1" applyAlignment="1">
      <alignment horizontal="left" vertical="top" wrapText="1" indent="2"/>
    </xf>
    <xf numFmtId="0" fontId="11" fillId="33" borderId="5" xfId="0" applyFont="1" applyFill="1" applyBorder="1" applyAlignment="1">
      <alignment horizontal="left" vertical="top" wrapText="1"/>
    </xf>
    <xf numFmtId="0" fontId="11" fillId="33" borderId="5" xfId="0" applyFont="1" applyFill="1" applyBorder="1" applyAlignment="1">
      <alignment horizontal="left" vertical="center" wrapText="1"/>
    </xf>
    <xf numFmtId="0" fontId="16" fillId="33" borderId="5" xfId="0" applyFont="1" applyFill="1" applyBorder="1" applyAlignment="1">
      <alignment horizontal="left" vertical="center" wrapText="1"/>
    </xf>
    <xf numFmtId="0" fontId="13" fillId="33" borderId="5" xfId="0" applyFont="1" applyFill="1" applyBorder="1" applyAlignment="1">
      <alignment horizontal="left" vertical="top" wrapText="1" indent="1"/>
    </xf>
    <xf numFmtId="0" fontId="16" fillId="33" borderId="5" xfId="0" applyFont="1" applyFill="1" applyBorder="1" applyAlignment="1">
      <alignment horizontal="left" vertical="top" wrapText="1"/>
    </xf>
    <xf numFmtId="0" fontId="13" fillId="33" borderId="8" xfId="0" applyFont="1" applyFill="1" applyBorder="1" applyAlignment="1">
      <alignment horizontal="left" vertical="top" wrapText="1" indent="1"/>
    </xf>
    <xf numFmtId="0" fontId="44" fillId="33" borderId="1" xfId="0" applyFont="1" applyFill="1" applyBorder="1" applyAlignment="1">
      <alignment horizontal="left" vertical="center" wrapText="1"/>
    </xf>
    <xf numFmtId="164" fontId="19" fillId="33" borderId="1" xfId="1" applyNumberFormat="1" applyFont="1" applyFill="1" applyBorder="1" applyAlignment="1">
      <alignment horizontal="center" vertical="center" wrapText="1"/>
    </xf>
    <xf numFmtId="0" fontId="45" fillId="33" borderId="5" xfId="0" applyFont="1" applyFill="1" applyBorder="1" applyAlignment="1">
      <alignment horizontal="left" vertical="center" wrapText="1"/>
    </xf>
    <xf numFmtId="3" fontId="0" fillId="33" borderId="5" xfId="1" applyNumberFormat="1" applyFont="1" applyFill="1" applyBorder="1" applyAlignment="1">
      <alignment horizontal="center" vertical="center" wrapText="1"/>
    </xf>
    <xf numFmtId="0" fontId="44" fillId="33" borderId="5" xfId="0" applyFont="1" applyFill="1" applyBorder="1" applyAlignment="1">
      <alignment horizontal="left" vertical="center" wrapText="1"/>
    </xf>
    <xf numFmtId="0" fontId="44" fillId="33" borderId="8" xfId="0" applyFont="1" applyFill="1" applyBorder="1" applyAlignment="1">
      <alignment horizontal="left" vertical="center" wrapText="1"/>
    </xf>
    <xf numFmtId="164" fontId="19" fillId="33" borderId="8" xfId="1" applyNumberFormat="1" applyFont="1" applyFill="1" applyBorder="1" applyAlignment="1">
      <alignment horizontal="center" vertical="center" wrapText="1"/>
    </xf>
    <xf numFmtId="3" fontId="42" fillId="33" borderId="7" xfId="1" applyNumberFormat="1" applyFont="1" applyFill="1" applyBorder="1" applyAlignment="1">
      <alignment vertical="top" wrapText="1"/>
    </xf>
    <xf numFmtId="3" fontId="17" fillId="33" borderId="7" xfId="1" applyNumberFormat="1" applyFont="1" applyFill="1" applyBorder="1" applyAlignment="1">
      <alignment vertical="top" wrapText="1"/>
    </xf>
    <xf numFmtId="3" fontId="17" fillId="33" borderId="47" xfId="1" applyNumberFormat="1" applyFont="1" applyFill="1" applyBorder="1" applyAlignment="1">
      <alignment vertical="top" wrapText="1"/>
    </xf>
    <xf numFmtId="0" fontId="0" fillId="33" borderId="13" xfId="0" applyFill="1" applyBorder="1" applyAlignment="1">
      <alignment vertical="top" wrapText="1"/>
    </xf>
    <xf numFmtId="3" fontId="42" fillId="33" borderId="11" xfId="1" applyNumberFormat="1" applyFont="1" applyFill="1" applyBorder="1" applyAlignment="1">
      <alignment vertical="top" wrapText="1"/>
    </xf>
    <xf numFmtId="0" fontId="17" fillId="33" borderId="3" xfId="0" applyFont="1" applyFill="1" applyBorder="1" applyAlignment="1">
      <alignment vertical="top" wrapText="1"/>
    </xf>
    <xf numFmtId="164" fontId="17" fillId="33" borderId="7" xfId="1" applyNumberFormat="1" applyFont="1" applyFill="1" applyBorder="1" applyAlignment="1">
      <alignment vertical="top" wrapText="1"/>
    </xf>
    <xf numFmtId="164" fontId="17" fillId="33" borderId="47" xfId="1" applyNumberFormat="1" applyFont="1" applyFill="1" applyBorder="1" applyAlignment="1">
      <alignment vertical="top" wrapText="1"/>
    </xf>
    <xf numFmtId="164" fontId="42" fillId="33" borderId="7" xfId="1" applyNumberFormat="1" applyFont="1" applyFill="1" applyBorder="1" applyAlignment="1">
      <alignment vertical="top" wrapText="1"/>
    </xf>
    <xf numFmtId="164" fontId="42" fillId="33" borderId="11" xfId="1" applyNumberFormat="1" applyFont="1" applyFill="1" applyBorder="1" applyAlignment="1">
      <alignment vertical="top" wrapText="1"/>
    </xf>
    <xf numFmtId="164" fontId="42" fillId="33" borderId="35" xfId="1" applyNumberFormat="1" applyFont="1" applyFill="1" applyBorder="1" applyAlignment="1">
      <alignment vertical="top" wrapText="1"/>
    </xf>
    <xf numFmtId="164" fontId="17" fillId="33" borderId="6" xfId="1" applyNumberFormat="1" applyFont="1" applyFill="1" applyBorder="1" applyAlignment="1">
      <alignment vertical="top" wrapText="1"/>
    </xf>
    <xf numFmtId="164" fontId="17" fillId="33" borderId="34" xfId="1" applyNumberFormat="1" applyFont="1" applyFill="1" applyBorder="1" applyAlignment="1">
      <alignment vertical="top" wrapText="1"/>
    </xf>
    <xf numFmtId="164" fontId="42" fillId="33" borderId="6" xfId="1" applyNumberFormat="1" applyFont="1" applyFill="1" applyBorder="1" applyAlignment="1">
      <alignment vertical="top" wrapText="1"/>
    </xf>
    <xf numFmtId="164" fontId="42" fillId="33" borderId="34" xfId="1" applyNumberFormat="1" applyFont="1" applyFill="1" applyBorder="1" applyAlignment="1">
      <alignment vertical="top" wrapText="1"/>
    </xf>
    <xf numFmtId="164" fontId="17" fillId="33" borderId="2" xfId="1" applyNumberFormat="1" applyFont="1" applyFill="1" applyBorder="1" applyAlignment="1">
      <alignment vertical="top" wrapText="1"/>
    </xf>
    <xf numFmtId="164" fontId="17" fillId="33" borderId="33" xfId="1" applyNumberFormat="1" applyFont="1" applyFill="1" applyBorder="1" applyAlignment="1">
      <alignment vertical="top" wrapText="1"/>
    </xf>
    <xf numFmtId="0" fontId="11" fillId="33" borderId="18" xfId="0" applyFont="1" applyFill="1" applyBorder="1" applyAlignment="1">
      <alignment vertical="center" wrapText="1"/>
    </xf>
    <xf numFmtId="43" fontId="0" fillId="33" borderId="20" xfId="1" applyFont="1" applyFill="1" applyBorder="1" applyAlignment="1">
      <alignment vertical="top" wrapText="1"/>
    </xf>
    <xf numFmtId="43" fontId="15" fillId="33" borderId="20" xfId="1" applyFont="1" applyFill="1" applyBorder="1" applyAlignment="1">
      <alignment vertical="top" wrapText="1"/>
    </xf>
    <xf numFmtId="43" fontId="0" fillId="33" borderId="18" xfId="1" applyFont="1" applyFill="1" applyBorder="1" applyAlignment="1">
      <alignment vertical="top" wrapText="1"/>
    </xf>
    <xf numFmtId="3" fontId="16" fillId="33" borderId="21" xfId="1" applyNumberFormat="1" applyFont="1" applyFill="1" applyBorder="1" applyAlignment="1">
      <alignment vertical="top" wrapText="1"/>
    </xf>
    <xf numFmtId="164" fontId="16" fillId="33" borderId="21" xfId="1" applyNumberFormat="1" applyFont="1" applyFill="1" applyBorder="1" applyAlignment="1">
      <alignment vertical="top" wrapText="1"/>
    </xf>
    <xf numFmtId="0" fontId="13" fillId="33" borderId="16" xfId="0" applyFont="1" applyFill="1" applyBorder="1" applyAlignment="1">
      <alignment horizontal="left" vertical="top" wrapText="1" indent="3"/>
    </xf>
    <xf numFmtId="0" fontId="11" fillId="33" borderId="16" xfId="0" applyFont="1" applyFill="1" applyBorder="1" applyAlignment="1">
      <alignment vertical="top" wrapText="1"/>
    </xf>
    <xf numFmtId="164" fontId="20" fillId="33" borderId="21" xfId="1" applyNumberFormat="1" applyFont="1" applyFill="1" applyBorder="1" applyAlignment="1">
      <alignment horizontal="right" vertical="top"/>
    </xf>
    <xf numFmtId="0" fontId="11" fillId="33" borderId="16" xfId="0" applyFont="1" applyFill="1" applyBorder="1" applyAlignment="1">
      <alignment vertical="center" wrapText="1"/>
    </xf>
    <xf numFmtId="43" fontId="16" fillId="33" borderId="21" xfId="1" applyFont="1" applyFill="1" applyBorder="1" applyAlignment="1">
      <alignment horizontal="left" vertical="top"/>
    </xf>
    <xf numFmtId="43" fontId="16" fillId="33" borderId="16" xfId="1" applyFont="1" applyFill="1" applyBorder="1" applyAlignment="1">
      <alignment horizontal="left" vertical="top"/>
    </xf>
    <xf numFmtId="164" fontId="16" fillId="33" borderId="21" xfId="1" applyNumberFormat="1" applyFont="1" applyFill="1" applyBorder="1" applyAlignment="1">
      <alignment horizontal="right" vertical="top"/>
    </xf>
    <xf numFmtId="3" fontId="16" fillId="33" borderId="21" xfId="1" applyNumberFormat="1" applyFont="1" applyFill="1" applyBorder="1" applyAlignment="1">
      <alignment horizontal="right" vertical="top"/>
    </xf>
    <xf numFmtId="3" fontId="16" fillId="33" borderId="16" xfId="1" applyNumberFormat="1" applyFont="1" applyFill="1" applyBorder="1" applyAlignment="1">
      <alignment horizontal="right" vertical="top"/>
    </xf>
    <xf numFmtId="3" fontId="20" fillId="33" borderId="21" xfId="1" applyNumberFormat="1" applyFont="1" applyFill="1" applyBorder="1" applyAlignment="1">
      <alignment horizontal="right" vertical="top"/>
    </xf>
    <xf numFmtId="0" fontId="11" fillId="33" borderId="16" xfId="0" applyFont="1" applyFill="1" applyBorder="1" applyAlignment="1">
      <alignment horizontal="left" vertical="top" wrapText="1" indent="2"/>
    </xf>
    <xf numFmtId="0" fontId="11" fillId="33" borderId="19" xfId="0" applyFont="1" applyFill="1" applyBorder="1" applyAlignment="1">
      <alignment horizontal="left" vertical="top" wrapText="1" indent="2"/>
    </xf>
    <xf numFmtId="37" fontId="20" fillId="33" borderId="22" xfId="1" applyNumberFormat="1" applyFont="1" applyFill="1" applyBorder="1" applyAlignment="1">
      <alignment horizontal="right" vertical="top"/>
    </xf>
    <xf numFmtId="0" fontId="11" fillId="33" borderId="24" xfId="0" applyFont="1" applyFill="1" applyBorder="1" applyAlignment="1">
      <alignment horizontal="left" vertical="center" wrapText="1" indent="2"/>
    </xf>
    <xf numFmtId="0" fontId="13" fillId="33" borderId="21" xfId="0" applyFont="1" applyFill="1" applyBorder="1" applyAlignment="1">
      <alignment horizontal="left" vertical="top" wrapText="1" indent="3"/>
    </xf>
    <xf numFmtId="0" fontId="13" fillId="33" borderId="21" xfId="0" applyFont="1" applyFill="1" applyBorder="1" applyAlignment="1">
      <alignment horizontal="left" vertical="center" wrapText="1" indent="3"/>
    </xf>
    <xf numFmtId="0" fontId="13" fillId="33" borderId="22" xfId="0" applyFont="1" applyFill="1" applyBorder="1" applyAlignment="1">
      <alignment horizontal="left" vertical="center" wrapText="1" indent="3"/>
    </xf>
    <xf numFmtId="3" fontId="11" fillId="33" borderId="20" xfId="1" applyNumberFormat="1" applyFont="1" applyFill="1" applyBorder="1" applyAlignment="1">
      <alignment horizontal="right" vertical="center" wrapText="1"/>
    </xf>
    <xf numFmtId="3" fontId="11" fillId="33" borderId="22" xfId="1" applyNumberFormat="1" applyFont="1" applyFill="1" applyBorder="1" applyAlignment="1">
      <alignment horizontal="right" vertical="center" wrapText="1"/>
    </xf>
    <xf numFmtId="43" fontId="0" fillId="33" borderId="0" xfId="0" applyNumberFormat="1" applyFill="1" applyBorder="1" applyAlignment="1">
      <alignment horizontal="left" vertical="top"/>
    </xf>
    <xf numFmtId="0" fontId="11" fillId="33" borderId="24" xfId="0" applyFont="1" applyFill="1" applyBorder="1" applyAlignment="1">
      <alignment horizontal="left" vertical="center" wrapText="1"/>
    </xf>
    <xf numFmtId="3" fontId="38" fillId="33" borderId="24" xfId="1" applyNumberFormat="1" applyFont="1" applyFill="1" applyBorder="1" applyAlignment="1">
      <alignment horizontal="right" vertical="center" wrapText="1"/>
    </xf>
    <xf numFmtId="0" fontId="11" fillId="33" borderId="21" xfId="0" applyFont="1" applyFill="1" applyBorder="1" applyAlignment="1">
      <alignment horizontal="left" vertical="center" wrapText="1"/>
    </xf>
    <xf numFmtId="3" fontId="38" fillId="33" borderId="21" xfId="1" applyNumberFormat="1" applyFont="1" applyFill="1" applyBorder="1" applyAlignment="1">
      <alignment horizontal="right" vertical="center"/>
    </xf>
    <xf numFmtId="3" fontId="39" fillId="33" borderId="21" xfId="0" applyNumberFormat="1" applyFont="1" applyFill="1" applyBorder="1" applyAlignment="1">
      <alignment horizontal="right" vertical="center"/>
    </xf>
    <xf numFmtId="3" fontId="39" fillId="33" borderId="17" xfId="0" applyNumberFormat="1" applyFont="1" applyFill="1" applyBorder="1" applyAlignment="1">
      <alignment horizontal="right" vertical="center"/>
    </xf>
    <xf numFmtId="3" fontId="39" fillId="33" borderId="16" xfId="0" applyNumberFormat="1" applyFont="1" applyFill="1" applyBorder="1" applyAlignment="1">
      <alignment horizontal="right" vertical="center"/>
    </xf>
    <xf numFmtId="0" fontId="11" fillId="33" borderId="22" xfId="0" applyFont="1" applyFill="1" applyBorder="1" applyAlignment="1">
      <alignment horizontal="left" vertical="center" wrapText="1"/>
    </xf>
    <xf numFmtId="3" fontId="38" fillId="33" borderId="22" xfId="1" applyNumberFormat="1" applyFont="1" applyFill="1" applyBorder="1" applyAlignment="1">
      <alignment horizontal="right" vertical="center"/>
    </xf>
    <xf numFmtId="3" fontId="38" fillId="33" borderId="22" xfId="0" applyNumberFormat="1" applyFont="1" applyFill="1" applyBorder="1" applyAlignment="1">
      <alignment horizontal="right" vertical="center"/>
    </xf>
    <xf numFmtId="0" fontId="11" fillId="33" borderId="26" xfId="0" applyFont="1" applyFill="1" applyBorder="1" applyAlignment="1">
      <alignment horizontal="left" vertical="center" wrapText="1"/>
    </xf>
    <xf numFmtId="3" fontId="40" fillId="33" borderId="16" xfId="1" applyNumberFormat="1" applyFont="1" applyFill="1" applyBorder="1" applyAlignment="1">
      <alignment vertical="center" wrapText="1"/>
    </xf>
    <xf numFmtId="3" fontId="40" fillId="33" borderId="20" xfId="1" applyNumberFormat="1" applyFont="1" applyFill="1" applyBorder="1" applyAlignment="1">
      <alignment vertical="center" wrapText="1"/>
    </xf>
    <xf numFmtId="3" fontId="40" fillId="33" borderId="21" xfId="1" applyNumberFormat="1" applyFont="1" applyFill="1" applyBorder="1" applyAlignment="1">
      <alignment vertical="center" wrapText="1"/>
    </xf>
    <xf numFmtId="3" fontId="41" fillId="33" borderId="16" xfId="1" applyNumberFormat="1" applyFont="1" applyFill="1" applyBorder="1" applyAlignment="1">
      <alignment vertical="center" wrapText="1"/>
    </xf>
    <xf numFmtId="3" fontId="41" fillId="33" borderId="21" xfId="1" applyNumberFormat="1" applyFont="1" applyFill="1" applyBorder="1" applyAlignment="1">
      <alignment vertical="center" wrapText="1"/>
    </xf>
    <xf numFmtId="3" fontId="40" fillId="33" borderId="16" xfId="1" applyNumberFormat="1" applyFont="1" applyFill="1" applyBorder="1" applyAlignment="1">
      <alignment horizontal="right" vertical="top" wrapText="1"/>
    </xf>
    <xf numFmtId="3" fontId="40" fillId="33" borderId="21" xfId="1" applyNumberFormat="1" applyFont="1" applyFill="1" applyBorder="1" applyAlignment="1">
      <alignment horizontal="right" vertical="top" wrapText="1"/>
    </xf>
    <xf numFmtId="3" fontId="40" fillId="33" borderId="16" xfId="1" applyNumberFormat="1" applyFont="1" applyFill="1" applyBorder="1" applyAlignment="1">
      <alignment horizontal="right" vertical="top"/>
    </xf>
    <xf numFmtId="3" fontId="40" fillId="33" borderId="21" xfId="1" applyNumberFormat="1" applyFont="1" applyFill="1" applyBorder="1" applyAlignment="1">
      <alignment horizontal="right" vertical="top"/>
    </xf>
    <xf numFmtId="0" fontId="13" fillId="33" borderId="16" xfId="0" applyFont="1" applyFill="1" applyBorder="1" applyAlignment="1">
      <alignment horizontal="left" vertical="center" wrapText="1" indent="1"/>
    </xf>
    <xf numFmtId="0" fontId="11" fillId="33" borderId="16" xfId="0" applyFont="1" applyFill="1" applyBorder="1" applyAlignment="1">
      <alignment horizontal="left" vertical="center" wrapText="1" indent="2"/>
    </xf>
    <xf numFmtId="0" fontId="13" fillId="33" borderId="19" xfId="0" applyFont="1" applyFill="1" applyBorder="1" applyAlignment="1">
      <alignment horizontal="left" vertical="center" wrapText="1" indent="1"/>
    </xf>
    <xf numFmtId="3" fontId="40" fillId="33" borderId="19" xfId="1" applyNumberFormat="1" applyFont="1" applyFill="1" applyBorder="1" applyAlignment="1">
      <alignment horizontal="right" vertical="center"/>
    </xf>
    <xf numFmtId="3" fontId="40" fillId="33" borderId="22" xfId="1" applyNumberFormat="1" applyFont="1" applyFill="1" applyBorder="1" applyAlignment="1">
      <alignment horizontal="right" vertical="center"/>
    </xf>
    <xf numFmtId="43" fontId="17" fillId="33" borderId="0" xfId="1" applyFont="1" applyFill="1" applyBorder="1" applyAlignment="1">
      <alignment horizontal="left" vertical="top"/>
    </xf>
    <xf numFmtId="43" fontId="50" fillId="0" borderId="0" xfId="1" applyFont="1" applyFill="1" applyBorder="1" applyAlignment="1">
      <alignment horizontal="left" vertical="top"/>
    </xf>
    <xf numFmtId="3" fontId="52" fillId="33" borderId="21" xfId="1" applyNumberFormat="1" applyFont="1" applyFill="1" applyBorder="1" applyAlignment="1">
      <alignment horizontal="right" vertical="center"/>
    </xf>
    <xf numFmtId="0" fontId="0" fillId="0" borderId="16" xfId="0" applyFill="1" applyBorder="1" applyAlignment="1">
      <alignment vertical="top" wrapText="1"/>
    </xf>
    <xf numFmtId="3" fontId="42" fillId="0" borderId="7" xfId="1" applyNumberFormat="1" applyFont="1" applyFill="1" applyBorder="1" applyAlignment="1">
      <alignment vertical="top" wrapText="1"/>
    </xf>
    <xf numFmtId="3" fontId="39" fillId="33" borderId="16" xfId="1" applyNumberFormat="1" applyFont="1" applyFill="1" applyBorder="1" applyAlignment="1">
      <alignment horizontal="right"/>
    </xf>
    <xf numFmtId="3" fontId="17" fillId="0" borderId="7" xfId="1" applyNumberFormat="1" applyFont="1" applyFill="1" applyBorder="1" applyAlignment="1">
      <alignment vertical="top" wrapText="1"/>
    </xf>
    <xf numFmtId="164" fontId="58" fillId="33" borderId="24" xfId="1" applyNumberFormat="1" applyFont="1" applyFill="1" applyBorder="1" applyAlignment="1">
      <alignment vertical="center" wrapText="1"/>
    </xf>
    <xf numFmtId="164" fontId="49" fillId="33" borderId="0" xfId="1" applyNumberFormat="1" applyFont="1" applyFill="1" applyBorder="1" applyAlignment="1">
      <alignment horizontal="right" vertical="top"/>
    </xf>
    <xf numFmtId="164" fontId="59" fillId="33" borderId="21" xfId="1" applyNumberFormat="1" applyFont="1" applyFill="1" applyBorder="1" applyAlignment="1">
      <alignment vertical="center" wrapText="1"/>
    </xf>
    <xf numFmtId="3" fontId="39" fillId="33" borderId="17" xfId="1" applyNumberFormat="1" applyFont="1" applyFill="1" applyBorder="1" applyAlignment="1">
      <alignment horizontal="right"/>
    </xf>
    <xf numFmtId="0" fontId="13" fillId="33" borderId="21" xfId="0" applyFont="1" applyFill="1" applyBorder="1" applyAlignment="1">
      <alignment horizontal="left" wrapText="1"/>
    </xf>
    <xf numFmtId="164" fontId="59" fillId="33" borderId="22" xfId="1" applyNumberFormat="1" applyFont="1" applyFill="1" applyBorder="1" applyAlignment="1">
      <alignment vertical="center" wrapText="1"/>
    </xf>
    <xf numFmtId="0" fontId="13" fillId="33" borderId="21" xfId="0" applyFont="1" applyFill="1" applyBorder="1" applyAlignment="1">
      <alignment horizontal="left" vertical="center" wrapText="1"/>
    </xf>
    <xf numFmtId="3" fontId="39" fillId="33" borderId="21" xfId="1" applyNumberFormat="1" applyFont="1" applyFill="1" applyBorder="1" applyAlignment="1">
      <alignment horizontal="right"/>
    </xf>
    <xf numFmtId="3" fontId="39" fillId="33" borderId="21" xfId="1" applyNumberFormat="1" applyFont="1" applyFill="1" applyBorder="1" applyAlignment="1">
      <alignment horizontal="right" wrapText="1"/>
    </xf>
    <xf numFmtId="0" fontId="61" fillId="34" borderId="18" xfId="0" applyFont="1" applyFill="1" applyBorder="1" applyAlignment="1">
      <alignment horizontal="center" vertical="center" wrapText="1"/>
    </xf>
    <xf numFmtId="0" fontId="61" fillId="34" borderId="15" xfId="0" applyFont="1" applyFill="1" applyBorder="1" applyAlignment="1">
      <alignment horizontal="center" vertical="center" wrapText="1"/>
    </xf>
    <xf numFmtId="0" fontId="62" fillId="34" borderId="20" xfId="0" applyFont="1" applyFill="1" applyBorder="1" applyAlignment="1">
      <alignment horizontal="center" vertical="center" wrapText="1"/>
    </xf>
    <xf numFmtId="0" fontId="61" fillId="34" borderId="30" xfId="0" applyFont="1" applyFill="1" applyBorder="1" applyAlignment="1">
      <alignment horizontal="center" vertical="center" wrapText="1"/>
    </xf>
    <xf numFmtId="0" fontId="61" fillId="34" borderId="8" xfId="0" applyFont="1" applyFill="1" applyBorder="1" applyAlignment="1">
      <alignment horizontal="center" vertical="center" wrapText="1"/>
    </xf>
    <xf numFmtId="0" fontId="60" fillId="34" borderId="15" xfId="0" applyFont="1" applyFill="1" applyBorder="1" applyAlignment="1">
      <alignment horizontal="center" vertical="center" wrapText="1"/>
    </xf>
    <xf numFmtId="0" fontId="60" fillId="34" borderId="12" xfId="0" applyFont="1" applyFill="1" applyBorder="1" applyAlignment="1">
      <alignment horizontal="left" vertical="center" wrapText="1"/>
    </xf>
    <xf numFmtId="0" fontId="60" fillId="34" borderId="13" xfId="0" applyFont="1" applyFill="1" applyBorder="1" applyAlignment="1">
      <alignment horizontal="center" vertical="center" wrapText="1"/>
    </xf>
    <xf numFmtId="0" fontId="60" fillId="34" borderId="12" xfId="0" applyFont="1" applyFill="1" applyBorder="1" applyAlignment="1">
      <alignment horizontal="center" vertical="center" wrapText="1"/>
    </xf>
    <xf numFmtId="0" fontId="60" fillId="34" borderId="32" xfId="0" applyFont="1" applyFill="1" applyBorder="1" applyAlignment="1">
      <alignment horizontal="center" vertical="center" wrapText="1"/>
    </xf>
    <xf numFmtId="0" fontId="60" fillId="34" borderId="12" xfId="0" applyFont="1" applyFill="1" applyBorder="1" applyAlignment="1">
      <alignment vertical="center" wrapText="1"/>
    </xf>
    <xf numFmtId="0" fontId="60" fillId="34" borderId="13" xfId="0" applyFont="1" applyFill="1" applyBorder="1" applyAlignment="1">
      <alignment vertical="top" wrapText="1"/>
    </xf>
    <xf numFmtId="0" fontId="66" fillId="34" borderId="9" xfId="0" applyFont="1" applyFill="1" applyBorder="1" applyAlignment="1">
      <alignment horizontal="left" vertical="top" wrapText="1"/>
    </xf>
    <xf numFmtId="0" fontId="66" fillId="34" borderId="10" xfId="0" applyFont="1" applyFill="1" applyBorder="1" applyAlignment="1">
      <alignment horizontal="left" vertical="top" wrapText="1"/>
    </xf>
    <xf numFmtId="0" fontId="60" fillId="34" borderId="10" xfId="0" applyFont="1" applyFill="1" applyBorder="1" applyAlignment="1">
      <alignment horizontal="left" vertical="top" wrapText="1"/>
    </xf>
    <xf numFmtId="0" fontId="66" fillId="34" borderId="7" xfId="0" applyFont="1" applyFill="1" applyBorder="1" applyAlignment="1">
      <alignment horizontal="left" vertical="top" wrapText="1"/>
    </xf>
    <xf numFmtId="0" fontId="61" fillId="34" borderId="23" xfId="0" applyFont="1" applyFill="1" applyBorder="1" applyAlignment="1">
      <alignment horizontal="center" vertical="center" wrapText="1"/>
    </xf>
    <xf numFmtId="0" fontId="61" fillId="34" borderId="29" xfId="0" applyFont="1" applyFill="1" applyBorder="1" applyAlignment="1">
      <alignment horizontal="center" vertical="center" wrapText="1"/>
    </xf>
    <xf numFmtId="0" fontId="61" fillId="34" borderId="27" xfId="0" applyFont="1" applyFill="1" applyBorder="1" applyAlignment="1">
      <alignment horizontal="center" vertical="center" wrapText="1"/>
    </xf>
    <xf numFmtId="0" fontId="37" fillId="33" borderId="29" xfId="104" applyFont="1" applyFill="1" applyBorder="1" applyAlignment="1">
      <alignment horizontal="left" vertical="center" wrapText="1"/>
    </xf>
    <xf numFmtId="0" fontId="15" fillId="0" borderId="0" xfId="104" applyFill="1" applyBorder="1" applyAlignment="1">
      <alignment horizontal="left" vertical="top"/>
    </xf>
    <xf numFmtId="0" fontId="37" fillId="33" borderId="0" xfId="104" applyFont="1" applyFill="1" applyBorder="1" applyAlignment="1">
      <alignment horizontal="left" vertical="center" wrapText="1"/>
    </xf>
    <xf numFmtId="0" fontId="12" fillId="33" borderId="6" xfId="104" applyFont="1" applyFill="1" applyBorder="1" applyAlignment="1">
      <alignment horizontal="left" vertical="center" wrapText="1" indent="2"/>
    </xf>
    <xf numFmtId="0" fontId="37" fillId="33" borderId="6" xfId="104" applyFont="1" applyFill="1" applyBorder="1" applyAlignment="1">
      <alignment horizontal="left" vertical="center" wrapText="1"/>
    </xf>
    <xf numFmtId="0" fontId="15" fillId="33" borderId="0" xfId="104" applyFill="1" applyBorder="1" applyAlignment="1">
      <alignment horizontal="left" vertical="top"/>
    </xf>
    <xf numFmtId="0" fontId="12" fillId="33" borderId="6" xfId="104" applyFont="1" applyFill="1" applyBorder="1" applyAlignment="1">
      <alignment horizontal="left" vertical="center" wrapText="1"/>
    </xf>
    <xf numFmtId="0" fontId="12" fillId="33" borderId="2" xfId="104" applyFont="1" applyFill="1" applyBorder="1" applyAlignment="1">
      <alignment horizontal="left" vertical="center" wrapText="1"/>
    </xf>
    <xf numFmtId="0" fontId="37" fillId="33" borderId="9" xfId="104" applyFont="1" applyFill="1" applyBorder="1" applyAlignment="1">
      <alignment horizontal="left" vertical="center" wrapText="1"/>
    </xf>
    <xf numFmtId="0" fontId="60" fillId="34" borderId="4" xfId="104" applyFont="1" applyFill="1" applyBorder="1" applyAlignment="1">
      <alignment vertical="center" wrapText="1"/>
    </xf>
    <xf numFmtId="0" fontId="60" fillId="34" borderId="31" xfId="104" applyFont="1" applyFill="1" applyBorder="1" applyAlignment="1">
      <alignment horizontal="center" vertical="center" wrapText="1"/>
    </xf>
    <xf numFmtId="0" fontId="60" fillId="34" borderId="15" xfId="104" applyFont="1" applyFill="1" applyBorder="1" applyAlignment="1">
      <alignment horizontal="center" vertical="center" wrapText="1"/>
    </xf>
    <xf numFmtId="0" fontId="44" fillId="33" borderId="0" xfId="0" applyFont="1" applyFill="1" applyBorder="1" applyAlignment="1">
      <alignment horizontal="left" vertical="center" wrapText="1"/>
    </xf>
    <xf numFmtId="164" fontId="19" fillId="33" borderId="0" xfId="1" applyNumberFormat="1" applyFont="1" applyFill="1" applyBorder="1" applyAlignment="1">
      <alignment horizontal="center" vertical="center" wrapText="1"/>
    </xf>
    <xf numFmtId="0" fontId="11" fillId="33" borderId="0" xfId="0" applyFont="1" applyFill="1" applyBorder="1" applyAlignment="1">
      <alignment horizontal="left" vertical="center" wrapText="1"/>
    </xf>
    <xf numFmtId="3" fontId="38" fillId="33" borderId="0" xfId="1" applyNumberFormat="1" applyFont="1" applyFill="1" applyBorder="1" applyAlignment="1">
      <alignment horizontal="right" vertical="center"/>
    </xf>
    <xf numFmtId="3" fontId="38" fillId="33" borderId="0" xfId="0" applyNumberFormat="1" applyFont="1" applyFill="1" applyBorder="1" applyAlignment="1">
      <alignment horizontal="right" vertical="center"/>
    </xf>
    <xf numFmtId="4" fontId="17" fillId="0" borderId="0" xfId="104" applyNumberFormat="1" applyFont="1" applyFill="1" applyBorder="1" applyAlignment="1">
      <alignment horizontal="left" vertical="top"/>
    </xf>
    <xf numFmtId="3" fontId="0" fillId="0" borderId="0" xfId="0" applyNumberFormat="1" applyFill="1" applyBorder="1" applyAlignment="1">
      <alignment horizontal="left" vertical="top"/>
    </xf>
    <xf numFmtId="3" fontId="17" fillId="0" borderId="0" xfId="0" applyNumberFormat="1" applyFont="1" applyFill="1" applyBorder="1" applyAlignment="1">
      <alignment horizontal="left" vertical="top"/>
    </xf>
    <xf numFmtId="43" fontId="0" fillId="0" borderId="0" xfId="1" applyFont="1" applyFill="1" applyBorder="1" applyAlignment="1">
      <alignment horizontal="left" vertical="top"/>
    </xf>
    <xf numFmtId="0" fontId="68" fillId="33" borderId="0" xfId="0" applyFont="1" applyFill="1" applyBorder="1" applyAlignment="1">
      <alignment horizontal="left" vertical="top"/>
    </xf>
    <xf numFmtId="3" fontId="16" fillId="33" borderId="16" xfId="1" applyNumberFormat="1" applyFont="1" applyFill="1" applyBorder="1" applyAlignment="1">
      <alignment horizontal="right" wrapText="1"/>
    </xf>
    <xf numFmtId="0" fontId="11" fillId="33" borderId="21" xfId="0" applyFont="1" applyFill="1" applyBorder="1" applyAlignment="1">
      <alignment horizontal="left" vertical="center" wrapText="1" indent="2"/>
    </xf>
    <xf numFmtId="164" fontId="58" fillId="33" borderId="21" xfId="1" applyNumberFormat="1" applyFont="1" applyFill="1" applyBorder="1" applyAlignment="1">
      <alignment vertical="center" wrapText="1"/>
    </xf>
    <xf numFmtId="0" fontId="11" fillId="33" borderId="21" xfId="0" applyFont="1" applyFill="1" applyBorder="1" applyAlignment="1">
      <alignment horizontal="left" vertical="top" wrapText="1" indent="2"/>
    </xf>
    <xf numFmtId="164" fontId="58" fillId="0" borderId="21" xfId="1" applyNumberFormat="1" applyFont="1" applyFill="1" applyBorder="1" applyAlignment="1">
      <alignment vertical="center" wrapText="1"/>
    </xf>
    <xf numFmtId="164" fontId="49" fillId="33" borderId="22" xfId="1" applyNumberFormat="1" applyFont="1" applyFill="1" applyBorder="1" applyAlignment="1">
      <alignment horizontal="right" vertical="center"/>
    </xf>
    <xf numFmtId="164" fontId="67" fillId="33" borderId="16" xfId="1" applyNumberFormat="1" applyFont="1" applyFill="1" applyBorder="1" applyAlignment="1">
      <alignment horizontal="right" vertical="center"/>
    </xf>
    <xf numFmtId="0" fontId="19" fillId="0" borderId="0" xfId="0" applyFont="1" applyFill="1" applyBorder="1" applyAlignment="1">
      <alignment horizontal="left" vertical="top"/>
    </xf>
    <xf numFmtId="164" fontId="47" fillId="33" borderId="21" xfId="1" applyNumberFormat="1" applyFont="1" applyFill="1" applyBorder="1" applyAlignment="1">
      <alignment horizontal="right" vertical="center"/>
    </xf>
    <xf numFmtId="164" fontId="49" fillId="33" borderId="19" xfId="1" applyNumberFormat="1" applyFont="1" applyFill="1" applyBorder="1" applyAlignment="1">
      <alignment horizontal="right" vertical="center"/>
    </xf>
    <xf numFmtId="164" fontId="49" fillId="0" borderId="19" xfId="1" applyNumberFormat="1" applyFont="1" applyFill="1" applyBorder="1" applyAlignment="1">
      <alignment horizontal="right" vertical="center"/>
    </xf>
    <xf numFmtId="3" fontId="11" fillId="33" borderId="21" xfId="1" applyNumberFormat="1" applyFont="1" applyFill="1" applyBorder="1" applyAlignment="1">
      <alignment horizontal="right" vertical="center" wrapText="1"/>
    </xf>
    <xf numFmtId="164" fontId="49" fillId="33" borderId="16" xfId="1" applyNumberFormat="1" applyFont="1" applyFill="1" applyBorder="1" applyAlignment="1">
      <alignment horizontal="right" vertical="center"/>
    </xf>
    <xf numFmtId="164" fontId="47" fillId="33" borderId="16" xfId="1" applyNumberFormat="1" applyFont="1" applyFill="1" applyBorder="1" applyAlignment="1">
      <alignment horizontal="right" vertical="center"/>
    </xf>
    <xf numFmtId="164" fontId="49" fillId="33" borderId="21" xfId="1" applyNumberFormat="1" applyFont="1" applyFill="1" applyBorder="1" applyAlignment="1">
      <alignment horizontal="right" vertical="center"/>
    </xf>
    <xf numFmtId="3" fontId="16" fillId="0" borderId="21" xfId="1" applyNumberFormat="1" applyFont="1" applyFill="1" applyBorder="1" applyAlignment="1">
      <alignment horizontal="right" vertical="top" wrapText="1"/>
    </xf>
    <xf numFmtId="164" fontId="59" fillId="0" borderId="21" xfId="1" applyNumberFormat="1" applyFont="1" applyFill="1" applyBorder="1" applyAlignment="1">
      <alignment vertical="center" wrapText="1"/>
    </xf>
    <xf numFmtId="3" fontId="11" fillId="0" borderId="21" xfId="1" applyNumberFormat="1" applyFont="1" applyFill="1" applyBorder="1" applyAlignment="1">
      <alignment horizontal="right" vertical="center" wrapText="1"/>
    </xf>
    <xf numFmtId="0" fontId="11" fillId="0" borderId="21" xfId="0" applyFont="1" applyFill="1" applyBorder="1" applyAlignment="1">
      <alignment horizontal="left" vertical="center" wrapText="1" indent="2"/>
    </xf>
    <xf numFmtId="3" fontId="41" fillId="33" borderId="17" xfId="0" applyNumberFormat="1" applyFont="1" applyFill="1" applyBorder="1" applyAlignment="1">
      <alignment horizontal="right" vertical="center"/>
    </xf>
    <xf numFmtId="3" fontId="71" fillId="33" borderId="16" xfId="0" applyNumberFormat="1" applyFont="1" applyFill="1" applyBorder="1" applyAlignment="1">
      <alignment horizontal="right" vertical="center"/>
    </xf>
    <xf numFmtId="3" fontId="71" fillId="33" borderId="21" xfId="1" applyNumberFormat="1" applyFont="1" applyFill="1" applyBorder="1" applyAlignment="1">
      <alignment vertical="center" wrapText="1"/>
    </xf>
    <xf numFmtId="0" fontId="61" fillId="34" borderId="20" xfId="0" applyFont="1" applyFill="1" applyBorder="1" applyAlignment="1">
      <alignment horizontal="center" vertical="center" wrapText="1"/>
    </xf>
    <xf numFmtId="3" fontId="16" fillId="0" borderId="54" xfId="1" applyNumberFormat="1" applyFont="1" applyFill="1" applyBorder="1" applyAlignment="1">
      <alignment horizontal="right" vertical="top"/>
    </xf>
    <xf numFmtId="3" fontId="16" fillId="0" borderId="55" xfId="1" applyNumberFormat="1" applyFont="1" applyFill="1" applyBorder="1" applyAlignment="1">
      <alignment horizontal="right" vertical="top"/>
    </xf>
    <xf numFmtId="3" fontId="16" fillId="0" borderId="54" xfId="1" applyNumberFormat="1" applyFont="1" applyFill="1" applyBorder="1" applyAlignment="1">
      <alignment horizontal="right" vertical="top" wrapText="1"/>
    </xf>
    <xf numFmtId="3" fontId="40" fillId="33" borderId="16" xfId="1" applyNumberFormat="1" applyFont="1" applyFill="1" applyBorder="1" applyAlignment="1">
      <alignment horizontal="right" vertical="center"/>
    </xf>
    <xf numFmtId="3" fontId="40" fillId="33" borderId="21" xfId="1" applyNumberFormat="1" applyFont="1" applyFill="1" applyBorder="1" applyAlignment="1">
      <alignment horizontal="right" vertical="center"/>
    </xf>
    <xf numFmtId="3" fontId="41" fillId="33" borderId="16" xfId="1" applyNumberFormat="1" applyFont="1" applyFill="1" applyBorder="1" applyAlignment="1">
      <alignment horizontal="right" vertical="center"/>
    </xf>
    <xf numFmtId="3" fontId="41" fillId="33" borderId="21" xfId="1" applyNumberFormat="1" applyFont="1" applyFill="1" applyBorder="1" applyAlignment="1">
      <alignment horizontal="right" vertical="center"/>
    </xf>
    <xf numFmtId="166" fontId="40" fillId="33" borderId="16" xfId="1" applyNumberFormat="1" applyFont="1" applyFill="1" applyBorder="1" applyAlignment="1">
      <alignment horizontal="right" vertical="top"/>
    </xf>
    <xf numFmtId="3" fontId="41" fillId="33" borderId="16" xfId="1" applyNumberFormat="1" applyFont="1" applyFill="1" applyBorder="1" applyAlignment="1">
      <alignment horizontal="right" vertical="center" wrapText="1"/>
    </xf>
    <xf numFmtId="3" fontId="41" fillId="33" borderId="21" xfId="1" applyNumberFormat="1" applyFont="1" applyFill="1" applyBorder="1" applyAlignment="1">
      <alignment horizontal="right" vertical="center" wrapText="1"/>
    </xf>
    <xf numFmtId="41" fontId="40" fillId="33" borderId="21" xfId="1" applyNumberFormat="1" applyFont="1" applyFill="1" applyBorder="1" applyAlignment="1">
      <alignment horizontal="right" vertical="top"/>
    </xf>
    <xf numFmtId="164" fontId="59" fillId="0" borderId="55" xfId="1" applyNumberFormat="1" applyFont="1" applyFill="1" applyBorder="1" applyAlignment="1">
      <alignment vertical="center" wrapText="1"/>
    </xf>
    <xf numFmtId="164" fontId="59" fillId="33" borderId="17" xfId="1" applyNumberFormat="1" applyFont="1" applyFill="1" applyBorder="1" applyAlignment="1">
      <alignment vertical="center" wrapText="1"/>
    </xf>
    <xf numFmtId="164" fontId="59" fillId="0" borderId="56" xfId="1" applyNumberFormat="1" applyFont="1" applyFill="1" applyBorder="1" applyAlignment="1">
      <alignment vertical="center" wrapText="1"/>
    </xf>
    <xf numFmtId="164" fontId="58" fillId="0" borderId="55" xfId="1" applyNumberFormat="1" applyFont="1" applyFill="1" applyBorder="1" applyAlignment="1">
      <alignment vertical="center" wrapText="1"/>
    </xf>
    <xf numFmtId="164" fontId="58" fillId="0" borderId="56" xfId="1" applyNumberFormat="1" applyFont="1" applyFill="1" applyBorder="1" applyAlignment="1">
      <alignment vertical="center" wrapText="1"/>
    </xf>
    <xf numFmtId="0" fontId="11" fillId="0" borderId="16" xfId="0" applyFont="1" applyFill="1" applyBorder="1" applyAlignment="1">
      <alignment horizontal="left" vertical="center" wrapText="1" indent="2"/>
    </xf>
    <xf numFmtId="0" fontId="13" fillId="33" borderId="16" xfId="0" applyFont="1" applyFill="1" applyBorder="1" applyAlignment="1">
      <alignment horizontal="left" wrapText="1" indent="3"/>
    </xf>
    <xf numFmtId="0" fontId="13" fillId="33" borderId="16" xfId="0" applyFont="1" applyFill="1" applyBorder="1" applyAlignment="1">
      <alignment horizontal="left" vertical="center" wrapText="1" indent="3"/>
    </xf>
    <xf numFmtId="164" fontId="59" fillId="0" borderId="17" xfId="1" applyNumberFormat="1" applyFont="1" applyFill="1" applyBorder="1" applyAlignment="1">
      <alignment vertical="center" wrapText="1"/>
    </xf>
    <xf numFmtId="3" fontId="11" fillId="0" borderId="55" xfId="1" applyNumberFormat="1" applyFont="1" applyFill="1" applyBorder="1" applyAlignment="1">
      <alignment horizontal="right" vertical="center" wrapText="1"/>
    </xf>
    <xf numFmtId="3" fontId="11" fillId="33" borderId="16" xfId="1" applyNumberFormat="1" applyFont="1" applyFill="1" applyBorder="1" applyAlignment="1">
      <alignment horizontal="right" vertical="center" wrapText="1"/>
    </xf>
    <xf numFmtId="0" fontId="11" fillId="33" borderId="18" xfId="0" applyFont="1" applyFill="1" applyBorder="1" applyAlignment="1">
      <alignment horizontal="left" vertical="center" wrapText="1" indent="2"/>
    </xf>
    <xf numFmtId="0" fontId="13" fillId="33" borderId="19" xfId="0" applyFont="1" applyFill="1" applyBorder="1" applyAlignment="1">
      <alignment horizontal="left" vertical="center" wrapText="1" indent="2"/>
    </xf>
    <xf numFmtId="3" fontId="11" fillId="33" borderId="52" xfId="1" applyNumberFormat="1" applyFont="1" applyFill="1" applyBorder="1" applyAlignment="1">
      <alignment horizontal="right" vertical="center" wrapText="1"/>
    </xf>
    <xf numFmtId="3" fontId="11" fillId="33" borderId="17" xfId="1" applyNumberFormat="1" applyFont="1" applyFill="1" applyBorder="1" applyAlignment="1">
      <alignment horizontal="right" vertical="center" wrapText="1"/>
    </xf>
    <xf numFmtId="164" fontId="59" fillId="33" borderId="56" xfId="1" applyNumberFormat="1" applyFont="1" applyFill="1" applyBorder="1" applyAlignment="1">
      <alignment vertical="center" wrapText="1"/>
    </xf>
    <xf numFmtId="164" fontId="59" fillId="33" borderId="54" xfId="1" applyNumberFormat="1" applyFont="1" applyFill="1" applyBorder="1" applyAlignment="1">
      <alignment vertical="center" wrapText="1"/>
    </xf>
    <xf numFmtId="164" fontId="69" fillId="0" borderId="21" xfId="86" applyNumberFormat="1" applyFont="1" applyFill="1" applyBorder="1"/>
    <xf numFmtId="3" fontId="11" fillId="0" borderId="56" xfId="1" applyNumberFormat="1" applyFont="1" applyFill="1" applyBorder="1" applyAlignment="1">
      <alignment horizontal="right" vertical="center" wrapText="1"/>
    </xf>
    <xf numFmtId="3" fontId="11" fillId="33" borderId="18" xfId="1" applyNumberFormat="1" applyFont="1" applyFill="1" applyBorder="1" applyAlignment="1">
      <alignment horizontal="right" vertical="center" wrapText="1"/>
    </xf>
    <xf numFmtId="164" fontId="58" fillId="0" borderId="57" xfId="1" applyNumberFormat="1" applyFont="1" applyFill="1" applyBorder="1" applyAlignment="1">
      <alignment vertical="center" wrapText="1"/>
    </xf>
    <xf numFmtId="164" fontId="59" fillId="0" borderId="58" xfId="1" applyNumberFormat="1" applyFont="1" applyFill="1" applyBorder="1" applyAlignment="1">
      <alignment vertical="center" wrapText="1"/>
    </xf>
    <xf numFmtId="164" fontId="58" fillId="0" borderId="58" xfId="1" applyNumberFormat="1" applyFont="1" applyFill="1" applyBorder="1" applyAlignment="1">
      <alignment vertical="center" wrapText="1"/>
    </xf>
    <xf numFmtId="164" fontId="59" fillId="33" borderId="58" xfId="1" applyNumberFormat="1" applyFont="1" applyFill="1" applyBorder="1" applyAlignment="1">
      <alignment vertical="center" wrapText="1"/>
    </xf>
    <xf numFmtId="3" fontId="11" fillId="0" borderId="58" xfId="1" applyNumberFormat="1" applyFont="1" applyFill="1" applyBorder="1" applyAlignment="1">
      <alignment horizontal="right" vertical="center" wrapText="1"/>
    </xf>
    <xf numFmtId="164" fontId="59" fillId="33" borderId="0" xfId="1" applyNumberFormat="1" applyFont="1" applyFill="1" applyBorder="1" applyAlignment="1">
      <alignment vertical="center" wrapText="1"/>
    </xf>
    <xf numFmtId="3" fontId="11" fillId="33" borderId="0" xfId="1" applyNumberFormat="1" applyFont="1" applyFill="1" applyBorder="1" applyAlignment="1">
      <alignment horizontal="right" vertical="center" wrapText="1"/>
    </xf>
    <xf numFmtId="3" fontId="11" fillId="33" borderId="46" xfId="1" applyNumberFormat="1" applyFont="1" applyFill="1" applyBorder="1" applyAlignment="1">
      <alignment horizontal="right" vertical="center" wrapText="1"/>
    </xf>
    <xf numFmtId="164" fontId="49" fillId="33" borderId="15" xfId="1" applyNumberFormat="1" applyFont="1" applyFill="1" applyBorder="1" applyAlignment="1">
      <alignment horizontal="right" vertical="center"/>
    </xf>
    <xf numFmtId="41" fontId="49" fillId="33" borderId="15" xfId="1" applyNumberFormat="1" applyFont="1" applyFill="1" applyBorder="1" applyAlignment="1">
      <alignment horizontal="left" vertical="center" wrapText="1"/>
    </xf>
    <xf numFmtId="4" fontId="42" fillId="0" borderId="0" xfId="104" applyNumberFormat="1" applyFont="1" applyFill="1" applyBorder="1" applyAlignment="1">
      <alignment horizontal="left" vertical="center"/>
    </xf>
    <xf numFmtId="0" fontId="15" fillId="0" borderId="0" xfId="104" applyFill="1" applyBorder="1" applyAlignment="1">
      <alignment horizontal="left" vertical="center"/>
    </xf>
    <xf numFmtId="0" fontId="60" fillId="34" borderId="2" xfId="0" applyFont="1" applyFill="1" applyBorder="1" applyAlignment="1">
      <alignment horizontal="center" vertical="center" wrapText="1"/>
    </xf>
    <xf numFmtId="0" fontId="60" fillId="34" borderId="3" xfId="0" applyFont="1" applyFill="1" applyBorder="1" applyAlignment="1">
      <alignment horizontal="center" vertical="center" wrapText="1"/>
    </xf>
    <xf numFmtId="0" fontId="60" fillId="34" borderId="4" xfId="0" applyFont="1" applyFill="1" applyBorder="1" applyAlignment="1">
      <alignment horizontal="center" vertical="center" wrapText="1"/>
    </xf>
    <xf numFmtId="0" fontId="60" fillId="34" borderId="6" xfId="0" applyFont="1" applyFill="1" applyBorder="1" applyAlignment="1">
      <alignment horizontal="center" vertical="center" wrapText="1"/>
    </xf>
    <xf numFmtId="0" fontId="60" fillId="34" borderId="0" xfId="0" applyFont="1" applyFill="1" applyBorder="1" applyAlignment="1">
      <alignment horizontal="center" vertical="center" wrapText="1"/>
    </xf>
    <xf numFmtId="0" fontId="60" fillId="34" borderId="7" xfId="0" applyFont="1" applyFill="1" applyBorder="1" applyAlignment="1">
      <alignment horizontal="center" vertical="center" wrapText="1"/>
    </xf>
    <xf numFmtId="0" fontId="41" fillId="33" borderId="6" xfId="0" applyFont="1" applyFill="1" applyBorder="1" applyAlignment="1">
      <alignment horizontal="center" vertical="top" wrapText="1"/>
    </xf>
    <xf numFmtId="0" fontId="41" fillId="33" borderId="7" xfId="0" applyFont="1" applyFill="1" applyBorder="1" applyAlignment="1">
      <alignment horizontal="center" vertical="top" wrapText="1"/>
    </xf>
    <xf numFmtId="0" fontId="41" fillId="33" borderId="9" xfId="0" applyFont="1" applyFill="1" applyBorder="1" applyAlignment="1">
      <alignment horizontal="center" vertical="top" wrapText="1"/>
    </xf>
    <xf numFmtId="0" fontId="41" fillId="33" borderId="11" xfId="0" applyFont="1" applyFill="1" applyBorder="1" applyAlignment="1">
      <alignment horizontal="center" vertical="top" wrapText="1"/>
    </xf>
    <xf numFmtId="0" fontId="16" fillId="33" borderId="0" xfId="0" applyFont="1" applyFill="1" applyBorder="1" applyAlignment="1">
      <alignment horizontal="left" vertical="top" wrapText="1"/>
    </xf>
    <xf numFmtId="0" fontId="13" fillId="33" borderId="0" xfId="0" applyFont="1" applyFill="1" applyBorder="1" applyAlignment="1">
      <alignment horizontal="left" vertical="top" wrapText="1"/>
    </xf>
    <xf numFmtId="0" fontId="16" fillId="33" borderId="0" xfId="0" applyFont="1" applyFill="1" applyBorder="1" applyAlignment="1">
      <alignment horizontal="center" vertical="top" wrapText="1"/>
    </xf>
    <xf numFmtId="0" fontId="16" fillId="33" borderId="2" xfId="0" applyFont="1" applyFill="1" applyBorder="1" applyAlignment="1">
      <alignment horizontal="center" vertical="top" wrapText="1"/>
    </xf>
    <xf numFmtId="0" fontId="16" fillId="33" borderId="4" xfId="0" applyFont="1" applyFill="1" applyBorder="1" applyAlignment="1">
      <alignment horizontal="center" vertical="top" wrapText="1"/>
    </xf>
    <xf numFmtId="0" fontId="53" fillId="33" borderId="9" xfId="0" applyFont="1" applyFill="1" applyBorder="1" applyAlignment="1">
      <alignment horizontal="left" vertical="top" wrapText="1" indent="1"/>
    </xf>
    <xf numFmtId="0" fontId="53" fillId="33" borderId="11" xfId="0" applyFont="1" applyFill="1" applyBorder="1" applyAlignment="1">
      <alignment horizontal="left" vertical="top" wrapText="1" indent="1"/>
    </xf>
    <xf numFmtId="0" fontId="53" fillId="33" borderId="6" xfId="0" applyFont="1" applyFill="1" applyBorder="1" applyAlignment="1">
      <alignment horizontal="left" vertical="top" wrapText="1" indent="1"/>
    </xf>
    <xf numFmtId="0" fontId="53" fillId="33" borderId="7" xfId="0" applyFont="1" applyFill="1" applyBorder="1" applyAlignment="1">
      <alignment horizontal="left" vertical="top" wrapText="1" indent="1"/>
    </xf>
    <xf numFmtId="0" fontId="11" fillId="33" borderId="2" xfId="0" applyFont="1" applyFill="1" applyBorder="1" applyAlignment="1">
      <alignment horizontal="left" vertical="top" wrapText="1"/>
    </xf>
    <xf numFmtId="0" fontId="11" fillId="33" borderId="4" xfId="0" applyFont="1" applyFill="1" applyBorder="1" applyAlignment="1">
      <alignment horizontal="left" vertical="top" wrapText="1"/>
    </xf>
    <xf numFmtId="0" fontId="40" fillId="33" borderId="6" xfId="0" applyFont="1" applyFill="1" applyBorder="1" applyAlignment="1">
      <alignment horizontal="center" vertical="center" wrapText="1"/>
    </xf>
    <xf numFmtId="0" fontId="40" fillId="33" borderId="7" xfId="0" applyFont="1" applyFill="1" applyBorder="1" applyAlignment="1">
      <alignment horizontal="center" vertical="center" wrapText="1"/>
    </xf>
    <xf numFmtId="164" fontId="40" fillId="33" borderId="6" xfId="1" applyNumberFormat="1" applyFont="1" applyFill="1" applyBorder="1" applyAlignment="1">
      <alignment horizontal="center" vertical="center" wrapText="1"/>
    </xf>
    <xf numFmtId="164" fontId="40" fillId="33" borderId="7" xfId="1" applyNumberFormat="1" applyFont="1" applyFill="1" applyBorder="1" applyAlignment="1">
      <alignment horizontal="center" vertical="center" wrapText="1"/>
    </xf>
    <xf numFmtId="3" fontId="40" fillId="0" borderId="6" xfId="0" applyNumberFormat="1" applyFont="1" applyFill="1" applyBorder="1" applyAlignment="1">
      <alignment horizontal="center" vertical="top" wrapText="1"/>
    </xf>
    <xf numFmtId="3" fontId="40" fillId="0" borderId="7" xfId="0" applyNumberFormat="1" applyFont="1" applyFill="1" applyBorder="1" applyAlignment="1">
      <alignment horizontal="center" vertical="top" wrapText="1"/>
    </xf>
    <xf numFmtId="0" fontId="40" fillId="33" borderId="6" xfId="0" applyFont="1" applyFill="1" applyBorder="1" applyAlignment="1">
      <alignment horizontal="center" vertical="top" wrapText="1"/>
    </xf>
    <xf numFmtId="0" fontId="40" fillId="33" borderId="7" xfId="0" applyFont="1" applyFill="1" applyBorder="1" applyAlignment="1">
      <alignment horizontal="center" vertical="top" wrapText="1"/>
    </xf>
    <xf numFmtId="164" fontId="40" fillId="0" borderId="6" xfId="1" applyNumberFormat="1" applyFont="1" applyFill="1" applyBorder="1" applyAlignment="1">
      <alignment horizontal="center" vertical="top" wrapText="1"/>
    </xf>
    <xf numFmtId="164" fontId="40" fillId="0" borderId="7" xfId="1" applyNumberFormat="1" applyFont="1" applyFill="1" applyBorder="1" applyAlignment="1">
      <alignment horizontal="center" vertical="top" wrapText="1"/>
    </xf>
    <xf numFmtId="0" fontId="13" fillId="33" borderId="3" xfId="0" applyFont="1" applyFill="1" applyBorder="1" applyAlignment="1">
      <alignment horizontal="center" vertical="top" wrapText="1"/>
    </xf>
    <xf numFmtId="0" fontId="40" fillId="33" borderId="2" xfId="0" applyFont="1" applyFill="1" applyBorder="1" applyAlignment="1">
      <alignment horizontal="center" vertical="center" wrapText="1"/>
    </xf>
    <xf numFmtId="0" fontId="40" fillId="33" borderId="4" xfId="0" applyFont="1" applyFill="1" applyBorder="1" applyAlignment="1">
      <alignment horizontal="center" vertical="center" wrapText="1"/>
    </xf>
    <xf numFmtId="0" fontId="61" fillId="34" borderId="12" xfId="0" applyFont="1" applyFill="1" applyBorder="1" applyAlignment="1">
      <alignment horizontal="center" vertical="center" wrapText="1"/>
    </xf>
    <xf numFmtId="0" fontId="61" fillId="34" borderId="14" xfId="0" applyFont="1" applyFill="1" applyBorder="1" applyAlignment="1">
      <alignment horizontal="center" vertical="center" wrapText="1"/>
    </xf>
    <xf numFmtId="0" fontId="60" fillId="34" borderId="18" xfId="0" applyFont="1" applyFill="1" applyBorder="1" applyAlignment="1">
      <alignment horizontal="center" vertical="center" wrapText="1"/>
    </xf>
    <xf numFmtId="0" fontId="60" fillId="34" borderId="30" xfId="0" applyFont="1" applyFill="1" applyBorder="1" applyAlignment="1">
      <alignment horizontal="center" vertical="center" wrapText="1"/>
    </xf>
    <xf numFmtId="0" fontId="60" fillId="34" borderId="52" xfId="0" applyFont="1" applyFill="1" applyBorder="1" applyAlignment="1">
      <alignment horizontal="center" vertical="center" wrapText="1"/>
    </xf>
    <xf numFmtId="0" fontId="60" fillId="34" borderId="16" xfId="0" applyFont="1" applyFill="1" applyBorder="1" applyAlignment="1">
      <alignment horizontal="center" vertical="center" wrapText="1"/>
    </xf>
    <xf numFmtId="0" fontId="60" fillId="34" borderId="17" xfId="0" applyFont="1" applyFill="1" applyBorder="1" applyAlignment="1">
      <alignment horizontal="center" vertical="center" wrapText="1"/>
    </xf>
    <xf numFmtId="0" fontId="60" fillId="34" borderId="19" xfId="0" applyFont="1" applyFill="1" applyBorder="1" applyAlignment="1">
      <alignment horizontal="center" vertical="center" wrapText="1"/>
    </xf>
    <xf numFmtId="0" fontId="60" fillId="34" borderId="46" xfId="0" applyFont="1" applyFill="1" applyBorder="1" applyAlignment="1">
      <alignment horizontal="center" vertical="center" wrapText="1"/>
    </xf>
    <xf numFmtId="0" fontId="60" fillId="34" borderId="53" xfId="0" applyFont="1" applyFill="1" applyBorder="1" applyAlignment="1">
      <alignment horizontal="center" vertical="center" wrapText="1"/>
    </xf>
    <xf numFmtId="0" fontId="61" fillId="34" borderId="9" xfId="0" applyFont="1" applyFill="1" applyBorder="1" applyAlignment="1">
      <alignment horizontal="center" vertical="center" wrapText="1"/>
    </xf>
    <xf numFmtId="0" fontId="63" fillId="34" borderId="11" xfId="0" applyFont="1" applyFill="1" applyBorder="1" applyAlignment="1">
      <alignment horizontal="center" vertical="center" wrapText="1"/>
    </xf>
    <xf numFmtId="0" fontId="61" fillId="34" borderId="11" xfId="0" applyFont="1" applyFill="1" applyBorder="1" applyAlignment="1">
      <alignment horizontal="center" vertical="center" wrapText="1"/>
    </xf>
    <xf numFmtId="0" fontId="63" fillId="34" borderId="9" xfId="0" applyFont="1" applyFill="1" applyBorder="1" applyAlignment="1">
      <alignment horizontal="center" vertical="center" wrapText="1"/>
    </xf>
    <xf numFmtId="0" fontId="64" fillId="34" borderId="18" xfId="0" applyFont="1" applyFill="1" applyBorder="1" applyAlignment="1">
      <alignment horizontal="center" vertical="center" wrapText="1"/>
    </xf>
    <xf numFmtId="0" fontId="64" fillId="34" borderId="30" xfId="0" applyFont="1" applyFill="1" applyBorder="1" applyAlignment="1">
      <alignment horizontal="center" vertical="center" wrapText="1"/>
    </xf>
    <xf numFmtId="0" fontId="64" fillId="34" borderId="52" xfId="0" applyFont="1" applyFill="1" applyBorder="1" applyAlignment="1">
      <alignment horizontal="center" vertical="center" wrapText="1"/>
    </xf>
    <xf numFmtId="0" fontId="64" fillId="34" borderId="16" xfId="0" applyFont="1" applyFill="1" applyBorder="1" applyAlignment="1">
      <alignment horizontal="center" vertical="center" wrapText="1"/>
    </xf>
    <xf numFmtId="0" fontId="64" fillId="34" borderId="0" xfId="0" applyFont="1" applyFill="1" applyBorder="1" applyAlignment="1">
      <alignment horizontal="center" vertical="center" wrapText="1"/>
    </xf>
    <xf numFmtId="0" fontId="64" fillId="34" borderId="17" xfId="0" applyFont="1" applyFill="1" applyBorder="1" applyAlignment="1">
      <alignment horizontal="center" vertical="center" wrapText="1"/>
    </xf>
    <xf numFmtId="0" fontId="64" fillId="34" borderId="19" xfId="0" applyFont="1" applyFill="1" applyBorder="1" applyAlignment="1">
      <alignment horizontal="center" vertical="top" wrapText="1"/>
    </xf>
    <xf numFmtId="0" fontId="64" fillId="34" borderId="46" xfId="0" applyFont="1" applyFill="1" applyBorder="1" applyAlignment="1">
      <alignment horizontal="center" vertical="top" wrapText="1"/>
    </xf>
    <xf numFmtId="0" fontId="64" fillId="34" borderId="53" xfId="0" applyFont="1" applyFill="1" applyBorder="1" applyAlignment="1">
      <alignment horizontal="center" vertical="top" wrapText="1"/>
    </xf>
    <xf numFmtId="0" fontId="37" fillId="33" borderId="9" xfId="0" applyFont="1" applyFill="1" applyBorder="1" applyAlignment="1">
      <alignment horizontal="left" vertical="center" wrapText="1"/>
    </xf>
    <xf numFmtId="0" fontId="37" fillId="33" borderId="11" xfId="0" applyFont="1" applyFill="1" applyBorder="1" applyAlignment="1">
      <alignment horizontal="left" vertical="center" wrapText="1"/>
    </xf>
    <xf numFmtId="0" fontId="12" fillId="33" borderId="6" xfId="0" applyFont="1" applyFill="1" applyBorder="1" applyAlignment="1">
      <alignment horizontal="left" vertical="center" wrapText="1"/>
    </xf>
    <xf numFmtId="0" fontId="12" fillId="33" borderId="7" xfId="0" applyFont="1" applyFill="1" applyBorder="1" applyAlignment="1">
      <alignment horizontal="left" vertical="center" wrapText="1"/>
    </xf>
    <xf numFmtId="0" fontId="65" fillId="34" borderId="2" xfId="0" applyFont="1" applyFill="1" applyBorder="1" applyAlignment="1">
      <alignment horizontal="center" vertical="center" wrapText="1"/>
    </xf>
    <xf numFmtId="0" fontId="65" fillId="34" borderId="3" xfId="0" applyFont="1" applyFill="1" applyBorder="1" applyAlignment="1">
      <alignment horizontal="center" vertical="center" wrapText="1"/>
    </xf>
    <xf numFmtId="0" fontId="65" fillId="34" borderId="4" xfId="0" applyFont="1" applyFill="1" applyBorder="1" applyAlignment="1">
      <alignment horizontal="center" vertical="center" wrapText="1"/>
    </xf>
    <xf numFmtId="0" fontId="12" fillId="33" borderId="6" xfId="0" applyFont="1" applyFill="1" applyBorder="1" applyAlignment="1">
      <alignment horizontal="left" vertical="center" wrapText="1" indent="2"/>
    </xf>
    <xf numFmtId="0" fontId="12" fillId="33" borderId="7" xfId="0" applyFont="1" applyFill="1" applyBorder="1" applyAlignment="1">
      <alignment horizontal="left" vertical="center" wrapText="1" indent="2"/>
    </xf>
    <xf numFmtId="0" fontId="37" fillId="33" borderId="6" xfId="0" applyFont="1" applyFill="1" applyBorder="1" applyAlignment="1">
      <alignment horizontal="left" vertical="center" wrapText="1"/>
    </xf>
    <xf numFmtId="0" fontId="37" fillId="33" borderId="7" xfId="0" applyFont="1" applyFill="1" applyBorder="1" applyAlignment="1">
      <alignment horizontal="left" vertical="center" wrapText="1"/>
    </xf>
    <xf numFmtId="0" fontId="37" fillId="33" borderId="2" xfId="0" applyFont="1" applyFill="1" applyBorder="1" applyAlignment="1">
      <alignment horizontal="left" vertical="center" wrapText="1"/>
    </xf>
    <xf numFmtId="0" fontId="37" fillId="33" borderId="4" xfId="0" applyFont="1" applyFill="1" applyBorder="1" applyAlignment="1">
      <alignment horizontal="left" vertical="center" wrapText="1"/>
    </xf>
    <xf numFmtId="0" fontId="12" fillId="33" borderId="6" xfId="0" applyFont="1" applyFill="1" applyBorder="1" applyAlignment="1">
      <alignment horizontal="left" vertical="top" wrapText="1" indent="2"/>
    </xf>
    <xf numFmtId="0" fontId="12" fillId="33" borderId="7" xfId="0" applyFont="1" applyFill="1" applyBorder="1" applyAlignment="1">
      <alignment horizontal="left" vertical="top" wrapText="1" indent="2"/>
    </xf>
    <xf numFmtId="0" fontId="12" fillId="33" borderId="0" xfId="0" applyFont="1" applyFill="1" applyBorder="1" applyAlignment="1">
      <alignment horizontal="left" vertical="top" wrapText="1" indent="2"/>
    </xf>
    <xf numFmtId="0" fontId="47" fillId="33" borderId="6" xfId="0" applyFont="1" applyFill="1" applyBorder="1" applyAlignment="1">
      <alignment horizontal="left" vertical="top" wrapText="1"/>
    </xf>
    <xf numFmtId="0" fontId="47" fillId="33" borderId="7" xfId="0" applyFont="1" applyFill="1" applyBorder="1" applyAlignment="1">
      <alignment horizontal="left" vertical="top" wrapText="1"/>
    </xf>
    <xf numFmtId="0" fontId="65" fillId="34" borderId="6" xfId="0" applyFont="1" applyFill="1" applyBorder="1" applyAlignment="1">
      <alignment horizontal="center" vertical="top" wrapText="1"/>
    </xf>
    <xf numFmtId="0" fontId="65" fillId="34" borderId="0" xfId="0" applyFont="1" applyFill="1" applyBorder="1" applyAlignment="1">
      <alignment horizontal="center" vertical="top" wrapText="1"/>
    </xf>
    <xf numFmtId="0" fontId="65" fillId="34" borderId="7" xfId="0" applyFont="1" applyFill="1" applyBorder="1" applyAlignment="1">
      <alignment horizontal="center" vertical="top" wrapText="1"/>
    </xf>
    <xf numFmtId="0" fontId="37" fillId="33" borderId="26" xfId="0" applyFont="1" applyFill="1" applyBorder="1" applyAlignment="1">
      <alignment horizontal="left" vertical="center" wrapText="1" indent="2"/>
    </xf>
    <xf numFmtId="0" fontId="47" fillId="33" borderId="4" xfId="0" applyFont="1" applyFill="1" applyBorder="1" applyAlignment="1">
      <alignment horizontal="left" vertical="center" wrapText="1" indent="2"/>
    </xf>
    <xf numFmtId="0" fontId="12" fillId="33" borderId="2" xfId="0" applyFont="1" applyFill="1" applyBorder="1" applyAlignment="1">
      <alignment horizontal="left" vertical="center" wrapText="1"/>
    </xf>
    <xf numFmtId="0" fontId="12" fillId="33" borderId="4" xfId="0" applyFont="1" applyFill="1" applyBorder="1" applyAlignment="1">
      <alignment horizontal="left" vertical="center" wrapText="1"/>
    </xf>
    <xf numFmtId="0" fontId="37" fillId="33" borderId="6" xfId="0" applyFont="1" applyFill="1" applyBorder="1" applyAlignment="1">
      <alignment horizontal="left" vertical="top" wrapText="1"/>
    </xf>
    <xf numFmtId="0" fontId="12" fillId="33" borderId="16" xfId="0" applyFont="1" applyFill="1" applyBorder="1" applyAlignment="1">
      <alignment horizontal="left" vertical="center" wrapText="1" indent="2"/>
    </xf>
    <xf numFmtId="0" fontId="47" fillId="33" borderId="0" xfId="0" applyFont="1" applyFill="1" applyBorder="1" applyAlignment="1">
      <alignment horizontal="left" vertical="center" wrapText="1" indent="2"/>
    </xf>
    <xf numFmtId="0" fontId="47" fillId="33" borderId="7" xfId="0" applyFont="1" applyFill="1" applyBorder="1" applyAlignment="1">
      <alignment horizontal="left" vertical="center" wrapText="1" indent="2"/>
    </xf>
    <xf numFmtId="0" fontId="47" fillId="33" borderId="7" xfId="0" applyFont="1" applyFill="1" applyBorder="1" applyAlignment="1">
      <alignment horizontal="left" vertical="center" wrapText="1"/>
    </xf>
    <xf numFmtId="0" fontId="65" fillId="34" borderId="9" xfId="0" applyFont="1" applyFill="1" applyBorder="1" applyAlignment="1">
      <alignment horizontal="center" vertical="top" wrapText="1"/>
    </xf>
    <xf numFmtId="0" fontId="65" fillId="34" borderId="10" xfId="0" applyFont="1" applyFill="1" applyBorder="1" applyAlignment="1">
      <alignment horizontal="center" vertical="top" wrapText="1"/>
    </xf>
    <xf numFmtId="0" fontId="37" fillId="33" borderId="28" xfId="0" applyFont="1" applyFill="1" applyBorder="1" applyAlignment="1">
      <alignment horizontal="left" vertical="top" wrapText="1"/>
    </xf>
    <xf numFmtId="0" fontId="37" fillId="33" borderId="11" xfId="0" applyFont="1" applyFill="1" applyBorder="1" applyAlignment="1">
      <alignment horizontal="left" vertical="top" wrapText="1"/>
    </xf>
    <xf numFmtId="0" fontId="37" fillId="33" borderId="9" xfId="0" applyFont="1" applyFill="1" applyBorder="1" applyAlignment="1">
      <alignment horizontal="left" vertical="top" wrapText="1"/>
    </xf>
    <xf numFmtId="0" fontId="60" fillId="34" borderId="48" xfId="0" applyFont="1" applyFill="1" applyBorder="1" applyAlignment="1">
      <alignment horizontal="left" vertical="center" wrapText="1"/>
    </xf>
    <xf numFmtId="0" fontId="60" fillId="34" borderId="13" xfId="0" applyFont="1" applyFill="1" applyBorder="1" applyAlignment="1">
      <alignment horizontal="left" vertical="center" wrapText="1"/>
    </xf>
    <xf numFmtId="0" fontId="60" fillId="34" borderId="12" xfId="0" applyFont="1" applyFill="1" applyBorder="1" applyAlignment="1">
      <alignment horizontal="left" vertical="center" wrapText="1"/>
    </xf>
    <xf numFmtId="0" fontId="60" fillId="34" borderId="36" xfId="0" applyFont="1" applyFill="1" applyBorder="1" applyAlignment="1">
      <alignment horizontal="left" vertical="center" wrapText="1"/>
    </xf>
    <xf numFmtId="0" fontId="37" fillId="33" borderId="7" xfId="0" applyFont="1" applyFill="1" applyBorder="1" applyAlignment="1">
      <alignment horizontal="left" vertical="top" wrapText="1"/>
    </xf>
    <xf numFmtId="0" fontId="60" fillId="34" borderId="2" xfId="0" applyFont="1" applyFill="1" applyBorder="1" applyAlignment="1">
      <alignment horizontal="center" vertical="top" wrapText="1"/>
    </xf>
    <xf numFmtId="0" fontId="60" fillId="34" borderId="3" xfId="0" applyFont="1" applyFill="1" applyBorder="1" applyAlignment="1">
      <alignment horizontal="center" vertical="top" wrapText="1"/>
    </xf>
    <xf numFmtId="0" fontId="60" fillId="34" borderId="4" xfId="0" applyFont="1" applyFill="1" applyBorder="1" applyAlignment="1">
      <alignment horizontal="center" vertical="top" wrapText="1"/>
    </xf>
    <xf numFmtId="0" fontId="60" fillId="34" borderId="6" xfId="0" applyFont="1" applyFill="1" applyBorder="1" applyAlignment="1">
      <alignment horizontal="center" vertical="top" wrapText="1"/>
    </xf>
    <xf numFmtId="0" fontId="60" fillId="34" borderId="0" xfId="0" applyFont="1" applyFill="1" applyBorder="1" applyAlignment="1">
      <alignment horizontal="center" vertical="top" wrapText="1"/>
    </xf>
    <xf numFmtId="0" fontId="60" fillId="34" borderId="7" xfId="0" applyFont="1" applyFill="1" applyBorder="1" applyAlignment="1">
      <alignment horizontal="center" vertical="top" wrapText="1"/>
    </xf>
    <xf numFmtId="0" fontId="72" fillId="34" borderId="2" xfId="0" applyFont="1" applyFill="1" applyBorder="1" applyAlignment="1">
      <alignment horizontal="center" vertical="center" wrapText="1"/>
    </xf>
    <xf numFmtId="0" fontId="72" fillId="34" borderId="59" xfId="0" applyFont="1" applyFill="1" applyBorder="1" applyAlignment="1">
      <alignment horizontal="center" vertical="center" wrapText="1"/>
    </xf>
    <xf numFmtId="0" fontId="61" fillId="34" borderId="2" xfId="0" applyFont="1" applyFill="1" applyBorder="1" applyAlignment="1">
      <alignment horizontal="center" vertical="top" wrapText="1"/>
    </xf>
    <xf numFmtId="0" fontId="61" fillId="34" borderId="13" xfId="0" applyFont="1" applyFill="1" applyBorder="1" applyAlignment="1">
      <alignment horizontal="center" vertical="top" wrapText="1"/>
    </xf>
    <xf numFmtId="0" fontId="61" fillId="34" borderId="20" xfId="0" applyFont="1" applyFill="1" applyBorder="1" applyAlignment="1">
      <alignment horizontal="center" vertical="center" wrapText="1"/>
    </xf>
    <xf numFmtId="0" fontId="61" fillId="34" borderId="22" xfId="0" applyFont="1" applyFill="1" applyBorder="1" applyAlignment="1">
      <alignment horizontal="center" vertical="center" wrapText="1"/>
    </xf>
    <xf numFmtId="0" fontId="60" fillId="34" borderId="19" xfId="0" applyFont="1" applyFill="1" applyBorder="1" applyAlignment="1">
      <alignment horizontal="center" vertical="top" wrapText="1"/>
    </xf>
    <xf numFmtId="0" fontId="60" fillId="34" borderId="46" xfId="0" applyFont="1" applyFill="1" applyBorder="1" applyAlignment="1">
      <alignment horizontal="center" vertical="top" wrapText="1"/>
    </xf>
    <xf numFmtId="0" fontId="60" fillId="34" borderId="50" xfId="0" applyFont="1" applyFill="1" applyBorder="1" applyAlignment="1">
      <alignment horizontal="center" vertical="top" wrapText="1"/>
    </xf>
    <xf numFmtId="0" fontId="65" fillId="34" borderId="18" xfId="0" applyFont="1" applyFill="1" applyBorder="1" applyAlignment="1">
      <alignment horizontal="center" vertical="center" wrapText="1"/>
    </xf>
    <xf numFmtId="0" fontId="65" fillId="34" borderId="30" xfId="0" applyFont="1" applyFill="1" applyBorder="1" applyAlignment="1">
      <alignment horizontal="center" vertical="center" wrapText="1"/>
    </xf>
    <xf numFmtId="0" fontId="65" fillId="34" borderId="49" xfId="0" applyFont="1" applyFill="1" applyBorder="1" applyAlignment="1">
      <alignment horizontal="center" vertical="center" wrapText="1"/>
    </xf>
    <xf numFmtId="0" fontId="61" fillId="34" borderId="25" xfId="0" applyFont="1" applyFill="1" applyBorder="1" applyAlignment="1">
      <alignment horizontal="center" vertical="center" wrapText="1"/>
    </xf>
    <xf numFmtId="0" fontId="61" fillId="34" borderId="20" xfId="0" applyFont="1" applyFill="1" applyBorder="1" applyAlignment="1">
      <alignment horizontal="center" wrapText="1"/>
    </xf>
    <xf numFmtId="0" fontId="61" fillId="34" borderId="25" xfId="0" applyFont="1" applyFill="1" applyBorder="1" applyAlignment="1">
      <alignment horizontal="center" wrapText="1"/>
    </xf>
    <xf numFmtId="0" fontId="61" fillId="34" borderId="3" xfId="0" applyFont="1" applyFill="1" applyBorder="1" applyAlignment="1">
      <alignment horizontal="center" vertical="center" wrapText="1"/>
    </xf>
    <xf numFmtId="0" fontId="65" fillId="34" borderId="18" xfId="0" applyFont="1" applyFill="1" applyBorder="1" applyAlignment="1">
      <alignment horizontal="center" vertical="top" wrapText="1"/>
    </xf>
    <xf numFmtId="0" fontId="65" fillId="34" borderId="30" xfId="0" applyFont="1" applyFill="1" applyBorder="1" applyAlignment="1">
      <alignment horizontal="center" vertical="top" wrapText="1"/>
    </xf>
    <xf numFmtId="0" fontId="65" fillId="34" borderId="52" xfId="0" applyFont="1" applyFill="1" applyBorder="1" applyAlignment="1">
      <alignment horizontal="center" vertical="top" wrapText="1"/>
    </xf>
    <xf numFmtId="0" fontId="60" fillId="34" borderId="16" xfId="0" applyFont="1" applyFill="1" applyBorder="1" applyAlignment="1">
      <alignment horizontal="left" vertical="top" wrapText="1" indent="14"/>
    </xf>
    <xf numFmtId="0" fontId="60" fillId="34" borderId="0" xfId="0" applyFont="1" applyFill="1" applyBorder="1" applyAlignment="1">
      <alignment horizontal="left" vertical="top" wrapText="1" indent="14"/>
    </xf>
    <xf numFmtId="0" fontId="60" fillId="34" borderId="17" xfId="0" applyFont="1" applyFill="1" applyBorder="1" applyAlignment="1">
      <alignment horizontal="left" vertical="top" wrapText="1" indent="14"/>
    </xf>
    <xf numFmtId="0" fontId="60" fillId="34" borderId="16" xfId="0" applyFont="1" applyFill="1" applyBorder="1" applyAlignment="1">
      <alignment horizontal="center" vertical="top" wrapText="1"/>
    </xf>
    <xf numFmtId="0" fontId="60" fillId="34" borderId="17" xfId="0" applyFont="1" applyFill="1" applyBorder="1" applyAlignment="1">
      <alignment horizontal="center" vertical="top" wrapText="1"/>
    </xf>
    <xf numFmtId="0" fontId="61" fillId="34" borderId="28" xfId="0" applyFont="1" applyFill="1" applyBorder="1" applyAlignment="1">
      <alignment horizontal="center" vertical="center" wrapText="1"/>
    </xf>
    <xf numFmtId="0" fontId="61" fillId="34" borderId="20" xfId="0" applyFont="1" applyFill="1" applyBorder="1" applyAlignment="1">
      <alignment horizontal="left" vertical="center" wrapText="1"/>
    </xf>
    <xf numFmtId="0" fontId="61" fillId="34" borderId="22" xfId="0" applyFont="1" applyFill="1" applyBorder="1" applyAlignment="1">
      <alignment horizontal="left" vertical="center" wrapText="1"/>
    </xf>
    <xf numFmtId="0" fontId="61" fillId="34" borderId="6" xfId="0" applyFont="1" applyFill="1" applyBorder="1" applyAlignment="1">
      <alignment horizontal="center" vertical="center" wrapText="1"/>
    </xf>
    <xf numFmtId="0" fontId="61" fillId="34" borderId="0" xfId="0" applyFont="1" applyFill="1" applyBorder="1" applyAlignment="1">
      <alignment horizontal="center" vertical="center" wrapText="1"/>
    </xf>
    <xf numFmtId="0" fontId="61" fillId="34" borderId="7" xfId="0" applyFont="1" applyFill="1" applyBorder="1" applyAlignment="1">
      <alignment horizontal="center" vertical="center" wrapText="1"/>
    </xf>
    <xf numFmtId="0" fontId="61" fillId="34" borderId="10" xfId="0" applyFont="1" applyFill="1" applyBorder="1" applyAlignment="1">
      <alignment horizontal="center" vertical="center" wrapText="1"/>
    </xf>
    <xf numFmtId="0" fontId="60" fillId="34" borderId="1" xfId="104" applyFont="1" applyFill="1" applyBorder="1" applyAlignment="1">
      <alignment horizontal="center" vertical="center" wrapText="1"/>
    </xf>
    <xf numFmtId="0" fontId="60" fillId="34" borderId="51" xfId="104" applyFont="1" applyFill="1" applyBorder="1" applyAlignment="1">
      <alignment horizontal="center" vertical="center" wrapText="1"/>
    </xf>
    <xf numFmtId="0" fontId="60" fillId="34" borderId="12" xfId="104" applyFont="1" applyFill="1" applyBorder="1" applyAlignment="1">
      <alignment horizontal="center" vertical="top" wrapText="1"/>
    </xf>
    <xf numFmtId="0" fontId="60" fillId="34" borderId="13" xfId="104" applyFont="1" applyFill="1" applyBorder="1" applyAlignment="1">
      <alignment horizontal="center" vertical="top" wrapText="1"/>
    </xf>
    <xf numFmtId="0" fontId="60" fillId="34" borderId="2" xfId="104" applyFont="1" applyFill="1" applyBorder="1" applyAlignment="1">
      <alignment horizontal="center" vertical="center" wrapText="1"/>
    </xf>
    <xf numFmtId="0" fontId="60" fillId="34" borderId="3" xfId="104" applyFont="1" applyFill="1" applyBorder="1" applyAlignment="1">
      <alignment horizontal="center" vertical="center" wrapText="1"/>
    </xf>
    <xf numFmtId="0" fontId="60" fillId="34" borderId="4" xfId="104" applyFont="1" applyFill="1" applyBorder="1" applyAlignment="1">
      <alignment horizontal="center" vertical="center" wrapText="1"/>
    </xf>
    <xf numFmtId="0" fontId="60" fillId="34" borderId="6" xfId="104" applyFont="1" applyFill="1" applyBorder="1" applyAlignment="1">
      <alignment horizontal="center" vertical="top" wrapText="1"/>
    </xf>
    <xf numFmtId="0" fontId="60" fillId="34" borderId="0" xfId="104" applyFont="1" applyFill="1" applyBorder="1" applyAlignment="1">
      <alignment horizontal="center" vertical="top" wrapText="1"/>
    </xf>
    <xf numFmtId="0" fontId="60" fillId="34" borderId="7" xfId="104" applyFont="1" applyFill="1" applyBorder="1" applyAlignment="1">
      <alignment horizontal="center" vertical="top" wrapText="1"/>
    </xf>
    <xf numFmtId="0" fontId="60" fillId="34" borderId="9" xfId="104" applyFont="1" applyFill="1" applyBorder="1" applyAlignment="1">
      <alignment horizontal="center" vertical="top" wrapText="1"/>
    </xf>
    <xf numFmtId="0" fontId="60" fillId="34" borderId="10" xfId="104" applyFont="1" applyFill="1" applyBorder="1" applyAlignment="1">
      <alignment horizontal="center" vertical="top" wrapText="1"/>
    </xf>
    <xf numFmtId="0" fontId="60" fillId="34" borderId="11" xfId="104" applyFont="1" applyFill="1" applyBorder="1" applyAlignment="1">
      <alignment horizontal="center" vertical="top" wrapText="1"/>
    </xf>
  </cellXfs>
  <cellStyles count="2163">
    <cellStyle name="=C:\WINNT\SYSTEM32\COMMAND.COM" xfId="76"/>
    <cellStyle name="20% - Énfasis1" xfId="19" builtinId="30" customBuiltin="1"/>
    <cellStyle name="20% - Énfasis1 2" xfId="48"/>
    <cellStyle name="20% - Énfasis1 2 2" xfId="92"/>
    <cellStyle name="20% - Énfasis1 2 2 2" xfId="160"/>
    <cellStyle name="20% - Énfasis1 2 2 2 2" xfId="294"/>
    <cellStyle name="20% - Énfasis1 2 2 2 2 2" xfId="560"/>
    <cellStyle name="20% - Énfasis1 2 2 2 2 2 2" xfId="1089"/>
    <cellStyle name="20% - Énfasis1 2 2 2 2 2 2 2" xfId="2147"/>
    <cellStyle name="20% - Énfasis1 2 2 2 2 2 3" xfId="1619"/>
    <cellStyle name="20% - Énfasis1 2 2 2 2 3" xfId="825"/>
    <cellStyle name="20% - Énfasis1 2 2 2 2 3 2" xfId="1883"/>
    <cellStyle name="20% - Énfasis1 2 2 2 2 4" xfId="1355"/>
    <cellStyle name="20% - Énfasis1 2 2 2 3" xfId="428"/>
    <cellStyle name="20% - Énfasis1 2 2 2 3 2" xfId="957"/>
    <cellStyle name="20% - Énfasis1 2 2 2 3 2 2" xfId="2015"/>
    <cellStyle name="20% - Énfasis1 2 2 2 3 3" xfId="1487"/>
    <cellStyle name="20% - Énfasis1 2 2 2 4" xfId="693"/>
    <cellStyle name="20% - Énfasis1 2 2 2 4 2" xfId="1751"/>
    <cellStyle name="20% - Énfasis1 2 2 2 5" xfId="1223"/>
    <cellStyle name="20% - Énfasis1 2 2 3" xfId="229"/>
    <cellStyle name="20% - Énfasis1 2 2 3 2" xfId="495"/>
    <cellStyle name="20% - Énfasis1 2 2 3 2 2" xfId="1024"/>
    <cellStyle name="20% - Énfasis1 2 2 3 2 2 2" xfId="2082"/>
    <cellStyle name="20% - Énfasis1 2 2 3 2 3" xfId="1554"/>
    <cellStyle name="20% - Énfasis1 2 2 3 3" xfId="760"/>
    <cellStyle name="20% - Énfasis1 2 2 3 3 2" xfId="1818"/>
    <cellStyle name="20% - Énfasis1 2 2 3 4" xfId="1290"/>
    <cellStyle name="20% - Énfasis1 2 2 4" xfId="363"/>
    <cellStyle name="20% - Énfasis1 2 2 4 2" xfId="892"/>
    <cellStyle name="20% - Énfasis1 2 2 4 2 2" xfId="1950"/>
    <cellStyle name="20% - Énfasis1 2 2 4 3" xfId="1422"/>
    <cellStyle name="20% - Énfasis1 2 2 5" xfId="628"/>
    <cellStyle name="20% - Énfasis1 2 2 5 2" xfId="1686"/>
    <cellStyle name="20% - Énfasis1 2 2 6" xfId="1158"/>
    <cellStyle name="20% - Énfasis1 2 3" xfId="127"/>
    <cellStyle name="20% - Énfasis1 2 3 2" xfId="261"/>
    <cellStyle name="20% - Énfasis1 2 3 2 2" xfId="527"/>
    <cellStyle name="20% - Énfasis1 2 3 2 2 2" xfId="1056"/>
    <cellStyle name="20% - Énfasis1 2 3 2 2 2 2" xfId="2114"/>
    <cellStyle name="20% - Énfasis1 2 3 2 2 3" xfId="1586"/>
    <cellStyle name="20% - Énfasis1 2 3 2 3" xfId="792"/>
    <cellStyle name="20% - Énfasis1 2 3 2 3 2" xfId="1850"/>
    <cellStyle name="20% - Énfasis1 2 3 2 4" xfId="1322"/>
    <cellStyle name="20% - Énfasis1 2 3 3" xfId="395"/>
    <cellStyle name="20% - Énfasis1 2 3 3 2" xfId="924"/>
    <cellStyle name="20% - Énfasis1 2 3 3 2 2" xfId="1982"/>
    <cellStyle name="20% - Énfasis1 2 3 3 3" xfId="1454"/>
    <cellStyle name="20% - Énfasis1 2 3 4" xfId="660"/>
    <cellStyle name="20% - Énfasis1 2 3 4 2" xfId="1718"/>
    <cellStyle name="20% - Énfasis1 2 3 5" xfId="1190"/>
    <cellStyle name="20% - Énfasis1 2 4" xfId="197"/>
    <cellStyle name="20% - Énfasis1 2 4 2" xfId="463"/>
    <cellStyle name="20% - Énfasis1 2 4 2 2" xfId="992"/>
    <cellStyle name="20% - Énfasis1 2 4 2 2 2" xfId="2050"/>
    <cellStyle name="20% - Énfasis1 2 4 2 3" xfId="1522"/>
    <cellStyle name="20% - Énfasis1 2 4 3" xfId="728"/>
    <cellStyle name="20% - Énfasis1 2 4 3 2" xfId="1786"/>
    <cellStyle name="20% - Énfasis1 2 4 4" xfId="1258"/>
    <cellStyle name="20% - Énfasis1 2 5" xfId="330"/>
    <cellStyle name="20% - Énfasis1 2 5 2" xfId="859"/>
    <cellStyle name="20% - Énfasis1 2 5 2 2" xfId="1917"/>
    <cellStyle name="20% - Énfasis1 2 5 3" xfId="1389"/>
    <cellStyle name="20% - Énfasis1 2 6" xfId="596"/>
    <cellStyle name="20% - Énfasis1 2 6 2" xfId="1654"/>
    <cellStyle name="20% - Énfasis1 2 7" xfId="1126"/>
    <cellStyle name="20% - Énfasis1 3" xfId="63"/>
    <cellStyle name="20% - Énfasis1 3 2" xfId="141"/>
    <cellStyle name="20% - Énfasis1 3 2 2" xfId="275"/>
    <cellStyle name="20% - Énfasis1 3 2 2 2" xfId="541"/>
    <cellStyle name="20% - Énfasis1 3 2 2 2 2" xfId="1070"/>
    <cellStyle name="20% - Énfasis1 3 2 2 2 2 2" xfId="2128"/>
    <cellStyle name="20% - Énfasis1 3 2 2 2 3" xfId="1600"/>
    <cellStyle name="20% - Énfasis1 3 2 2 3" xfId="806"/>
    <cellStyle name="20% - Énfasis1 3 2 2 3 2" xfId="1864"/>
    <cellStyle name="20% - Énfasis1 3 2 2 4" xfId="1336"/>
    <cellStyle name="20% - Énfasis1 3 2 3" xfId="409"/>
    <cellStyle name="20% - Énfasis1 3 2 3 2" xfId="938"/>
    <cellStyle name="20% - Énfasis1 3 2 3 2 2" xfId="1996"/>
    <cellStyle name="20% - Énfasis1 3 2 3 3" xfId="1468"/>
    <cellStyle name="20% - Énfasis1 3 2 4" xfId="674"/>
    <cellStyle name="20% - Énfasis1 3 2 4 2" xfId="1732"/>
    <cellStyle name="20% - Énfasis1 3 2 5" xfId="1204"/>
    <cellStyle name="20% - Énfasis1 3 3" xfId="211"/>
    <cellStyle name="20% - Énfasis1 3 3 2" xfId="477"/>
    <cellStyle name="20% - Énfasis1 3 3 2 2" xfId="1006"/>
    <cellStyle name="20% - Énfasis1 3 3 2 2 2" xfId="2064"/>
    <cellStyle name="20% - Énfasis1 3 3 2 3" xfId="1536"/>
    <cellStyle name="20% - Énfasis1 3 3 3" xfId="742"/>
    <cellStyle name="20% - Énfasis1 3 3 3 2" xfId="1800"/>
    <cellStyle name="20% - Énfasis1 3 3 4" xfId="1272"/>
    <cellStyle name="20% - Énfasis1 3 4" xfId="344"/>
    <cellStyle name="20% - Énfasis1 3 4 2" xfId="873"/>
    <cellStyle name="20% - Énfasis1 3 4 2 2" xfId="1931"/>
    <cellStyle name="20% - Énfasis1 3 4 3" xfId="1403"/>
    <cellStyle name="20% - Énfasis1 3 5" xfId="610"/>
    <cellStyle name="20% - Énfasis1 3 5 2" xfId="1668"/>
    <cellStyle name="20% - Énfasis1 3 6" xfId="1140"/>
    <cellStyle name="20% - Énfasis1 4" xfId="107"/>
    <cellStyle name="20% - Énfasis1 4 2" xfId="243"/>
    <cellStyle name="20% - Énfasis1 4 2 2" xfId="509"/>
    <cellStyle name="20% - Énfasis1 4 2 2 2" xfId="1038"/>
    <cellStyle name="20% - Énfasis1 4 2 2 2 2" xfId="2096"/>
    <cellStyle name="20% - Énfasis1 4 2 2 3" xfId="1568"/>
    <cellStyle name="20% - Énfasis1 4 2 3" xfId="774"/>
    <cellStyle name="20% - Énfasis1 4 2 3 2" xfId="1832"/>
    <cellStyle name="20% - Énfasis1 4 2 4" xfId="1304"/>
    <cellStyle name="20% - Énfasis1 4 3" xfId="377"/>
    <cellStyle name="20% - Énfasis1 4 3 2" xfId="906"/>
    <cellStyle name="20% - Énfasis1 4 3 2 2" xfId="1964"/>
    <cellStyle name="20% - Énfasis1 4 3 3" xfId="1436"/>
    <cellStyle name="20% - Énfasis1 4 4" xfId="642"/>
    <cellStyle name="20% - Énfasis1 4 4 2" xfId="1700"/>
    <cellStyle name="20% - Énfasis1 4 5" xfId="1172"/>
    <cellStyle name="20% - Énfasis1 5" xfId="176"/>
    <cellStyle name="20% - Énfasis1 5 2" xfId="444"/>
    <cellStyle name="20% - Énfasis1 5 2 2" xfId="973"/>
    <cellStyle name="20% - Énfasis1 5 2 2 2" xfId="2031"/>
    <cellStyle name="20% - Énfasis1 5 2 3" xfId="1503"/>
    <cellStyle name="20% - Énfasis1 5 3" xfId="709"/>
    <cellStyle name="20% - Énfasis1 5 3 2" xfId="1767"/>
    <cellStyle name="20% - Énfasis1 5 4" xfId="1239"/>
    <cellStyle name="20% - Énfasis1 6" xfId="310"/>
    <cellStyle name="20% - Énfasis1 6 2" xfId="841"/>
    <cellStyle name="20% - Énfasis1 6 2 2" xfId="1899"/>
    <cellStyle name="20% - Énfasis1 6 3" xfId="1371"/>
    <cellStyle name="20% - Énfasis1 7" xfId="576"/>
    <cellStyle name="20% - Énfasis1 7 2" xfId="1635"/>
    <cellStyle name="20% - Énfasis1 8" xfId="1105"/>
    <cellStyle name="20% - Énfasis2" xfId="23" builtinId="34" customBuiltin="1"/>
    <cellStyle name="20% - Énfasis2 2" xfId="50"/>
    <cellStyle name="20% - Énfasis2 2 2" xfId="94"/>
    <cellStyle name="20% - Énfasis2 2 2 2" xfId="162"/>
    <cellStyle name="20% - Énfasis2 2 2 2 2" xfId="296"/>
    <cellStyle name="20% - Énfasis2 2 2 2 2 2" xfId="562"/>
    <cellStyle name="20% - Énfasis2 2 2 2 2 2 2" xfId="1091"/>
    <cellStyle name="20% - Énfasis2 2 2 2 2 2 2 2" xfId="2149"/>
    <cellStyle name="20% - Énfasis2 2 2 2 2 2 3" xfId="1621"/>
    <cellStyle name="20% - Énfasis2 2 2 2 2 3" xfId="827"/>
    <cellStyle name="20% - Énfasis2 2 2 2 2 3 2" xfId="1885"/>
    <cellStyle name="20% - Énfasis2 2 2 2 2 4" xfId="1357"/>
    <cellStyle name="20% - Énfasis2 2 2 2 3" xfId="430"/>
    <cellStyle name="20% - Énfasis2 2 2 2 3 2" xfId="959"/>
    <cellStyle name="20% - Énfasis2 2 2 2 3 2 2" xfId="2017"/>
    <cellStyle name="20% - Énfasis2 2 2 2 3 3" xfId="1489"/>
    <cellStyle name="20% - Énfasis2 2 2 2 4" xfId="695"/>
    <cellStyle name="20% - Énfasis2 2 2 2 4 2" xfId="1753"/>
    <cellStyle name="20% - Énfasis2 2 2 2 5" xfId="1225"/>
    <cellStyle name="20% - Énfasis2 2 2 3" xfId="231"/>
    <cellStyle name="20% - Énfasis2 2 2 3 2" xfId="497"/>
    <cellStyle name="20% - Énfasis2 2 2 3 2 2" xfId="1026"/>
    <cellStyle name="20% - Énfasis2 2 2 3 2 2 2" xfId="2084"/>
    <cellStyle name="20% - Énfasis2 2 2 3 2 3" xfId="1556"/>
    <cellStyle name="20% - Énfasis2 2 2 3 3" xfId="762"/>
    <cellStyle name="20% - Énfasis2 2 2 3 3 2" xfId="1820"/>
    <cellStyle name="20% - Énfasis2 2 2 3 4" xfId="1292"/>
    <cellStyle name="20% - Énfasis2 2 2 4" xfId="365"/>
    <cellStyle name="20% - Énfasis2 2 2 4 2" xfId="894"/>
    <cellStyle name="20% - Énfasis2 2 2 4 2 2" xfId="1952"/>
    <cellStyle name="20% - Énfasis2 2 2 4 3" xfId="1424"/>
    <cellStyle name="20% - Énfasis2 2 2 5" xfId="630"/>
    <cellStyle name="20% - Énfasis2 2 2 5 2" xfId="1688"/>
    <cellStyle name="20% - Énfasis2 2 2 6" xfId="1160"/>
    <cellStyle name="20% - Énfasis2 2 3" xfId="129"/>
    <cellStyle name="20% - Énfasis2 2 3 2" xfId="263"/>
    <cellStyle name="20% - Énfasis2 2 3 2 2" xfId="529"/>
    <cellStyle name="20% - Énfasis2 2 3 2 2 2" xfId="1058"/>
    <cellStyle name="20% - Énfasis2 2 3 2 2 2 2" xfId="2116"/>
    <cellStyle name="20% - Énfasis2 2 3 2 2 3" xfId="1588"/>
    <cellStyle name="20% - Énfasis2 2 3 2 3" xfId="794"/>
    <cellStyle name="20% - Énfasis2 2 3 2 3 2" xfId="1852"/>
    <cellStyle name="20% - Énfasis2 2 3 2 4" xfId="1324"/>
    <cellStyle name="20% - Énfasis2 2 3 3" xfId="397"/>
    <cellStyle name="20% - Énfasis2 2 3 3 2" xfId="926"/>
    <cellStyle name="20% - Énfasis2 2 3 3 2 2" xfId="1984"/>
    <cellStyle name="20% - Énfasis2 2 3 3 3" xfId="1456"/>
    <cellStyle name="20% - Énfasis2 2 3 4" xfId="662"/>
    <cellStyle name="20% - Énfasis2 2 3 4 2" xfId="1720"/>
    <cellStyle name="20% - Énfasis2 2 3 5" xfId="1192"/>
    <cellStyle name="20% - Énfasis2 2 4" xfId="199"/>
    <cellStyle name="20% - Énfasis2 2 4 2" xfId="465"/>
    <cellStyle name="20% - Énfasis2 2 4 2 2" xfId="994"/>
    <cellStyle name="20% - Énfasis2 2 4 2 2 2" xfId="2052"/>
    <cellStyle name="20% - Énfasis2 2 4 2 3" xfId="1524"/>
    <cellStyle name="20% - Énfasis2 2 4 3" xfId="730"/>
    <cellStyle name="20% - Énfasis2 2 4 3 2" xfId="1788"/>
    <cellStyle name="20% - Énfasis2 2 4 4" xfId="1260"/>
    <cellStyle name="20% - Énfasis2 2 5" xfId="332"/>
    <cellStyle name="20% - Énfasis2 2 5 2" xfId="861"/>
    <cellStyle name="20% - Énfasis2 2 5 2 2" xfId="1919"/>
    <cellStyle name="20% - Énfasis2 2 5 3" xfId="1391"/>
    <cellStyle name="20% - Énfasis2 2 6" xfId="598"/>
    <cellStyle name="20% - Énfasis2 2 6 2" xfId="1656"/>
    <cellStyle name="20% - Énfasis2 2 7" xfId="1128"/>
    <cellStyle name="20% - Énfasis2 3" xfId="65"/>
    <cellStyle name="20% - Énfasis2 3 2" xfId="143"/>
    <cellStyle name="20% - Énfasis2 3 2 2" xfId="277"/>
    <cellStyle name="20% - Énfasis2 3 2 2 2" xfId="543"/>
    <cellStyle name="20% - Énfasis2 3 2 2 2 2" xfId="1072"/>
    <cellStyle name="20% - Énfasis2 3 2 2 2 2 2" xfId="2130"/>
    <cellStyle name="20% - Énfasis2 3 2 2 2 3" xfId="1602"/>
    <cellStyle name="20% - Énfasis2 3 2 2 3" xfId="808"/>
    <cellStyle name="20% - Énfasis2 3 2 2 3 2" xfId="1866"/>
    <cellStyle name="20% - Énfasis2 3 2 2 4" xfId="1338"/>
    <cellStyle name="20% - Énfasis2 3 2 3" xfId="411"/>
    <cellStyle name="20% - Énfasis2 3 2 3 2" xfId="940"/>
    <cellStyle name="20% - Énfasis2 3 2 3 2 2" xfId="1998"/>
    <cellStyle name="20% - Énfasis2 3 2 3 3" xfId="1470"/>
    <cellStyle name="20% - Énfasis2 3 2 4" xfId="676"/>
    <cellStyle name="20% - Énfasis2 3 2 4 2" xfId="1734"/>
    <cellStyle name="20% - Énfasis2 3 2 5" xfId="1206"/>
    <cellStyle name="20% - Énfasis2 3 3" xfId="213"/>
    <cellStyle name="20% - Énfasis2 3 3 2" xfId="479"/>
    <cellStyle name="20% - Énfasis2 3 3 2 2" xfId="1008"/>
    <cellStyle name="20% - Énfasis2 3 3 2 2 2" xfId="2066"/>
    <cellStyle name="20% - Énfasis2 3 3 2 3" xfId="1538"/>
    <cellStyle name="20% - Énfasis2 3 3 3" xfId="744"/>
    <cellStyle name="20% - Énfasis2 3 3 3 2" xfId="1802"/>
    <cellStyle name="20% - Énfasis2 3 3 4" xfId="1274"/>
    <cellStyle name="20% - Énfasis2 3 4" xfId="346"/>
    <cellStyle name="20% - Énfasis2 3 4 2" xfId="875"/>
    <cellStyle name="20% - Énfasis2 3 4 2 2" xfId="1933"/>
    <cellStyle name="20% - Énfasis2 3 4 3" xfId="1405"/>
    <cellStyle name="20% - Énfasis2 3 5" xfId="612"/>
    <cellStyle name="20% - Énfasis2 3 5 2" xfId="1670"/>
    <cellStyle name="20% - Énfasis2 3 6" xfId="1142"/>
    <cellStyle name="20% - Énfasis2 4" xfId="109"/>
    <cellStyle name="20% - Énfasis2 4 2" xfId="245"/>
    <cellStyle name="20% - Énfasis2 4 2 2" xfId="511"/>
    <cellStyle name="20% - Énfasis2 4 2 2 2" xfId="1040"/>
    <cellStyle name="20% - Énfasis2 4 2 2 2 2" xfId="2098"/>
    <cellStyle name="20% - Énfasis2 4 2 2 3" xfId="1570"/>
    <cellStyle name="20% - Énfasis2 4 2 3" xfId="776"/>
    <cellStyle name="20% - Énfasis2 4 2 3 2" xfId="1834"/>
    <cellStyle name="20% - Énfasis2 4 2 4" xfId="1306"/>
    <cellStyle name="20% - Énfasis2 4 3" xfId="379"/>
    <cellStyle name="20% - Énfasis2 4 3 2" xfId="908"/>
    <cellStyle name="20% - Énfasis2 4 3 2 2" xfId="1966"/>
    <cellStyle name="20% - Énfasis2 4 3 3" xfId="1438"/>
    <cellStyle name="20% - Énfasis2 4 4" xfId="644"/>
    <cellStyle name="20% - Énfasis2 4 4 2" xfId="1702"/>
    <cellStyle name="20% - Énfasis2 4 5" xfId="1174"/>
    <cellStyle name="20% - Énfasis2 5" xfId="178"/>
    <cellStyle name="20% - Énfasis2 5 2" xfId="446"/>
    <cellStyle name="20% - Énfasis2 5 2 2" xfId="975"/>
    <cellStyle name="20% - Énfasis2 5 2 2 2" xfId="2033"/>
    <cellStyle name="20% - Énfasis2 5 2 3" xfId="1505"/>
    <cellStyle name="20% - Énfasis2 5 3" xfId="711"/>
    <cellStyle name="20% - Énfasis2 5 3 2" xfId="1769"/>
    <cellStyle name="20% - Énfasis2 5 4" xfId="1241"/>
    <cellStyle name="20% - Énfasis2 6" xfId="312"/>
    <cellStyle name="20% - Énfasis2 6 2" xfId="843"/>
    <cellStyle name="20% - Énfasis2 6 2 2" xfId="1901"/>
    <cellStyle name="20% - Énfasis2 6 3" xfId="1373"/>
    <cellStyle name="20% - Énfasis2 7" xfId="578"/>
    <cellStyle name="20% - Énfasis2 7 2" xfId="1637"/>
    <cellStyle name="20% - Énfasis2 8" xfId="1107"/>
    <cellStyle name="20% - Énfasis3" xfId="27" builtinId="38" customBuiltin="1"/>
    <cellStyle name="20% - Énfasis3 2" xfId="52"/>
    <cellStyle name="20% - Énfasis3 2 2" xfId="96"/>
    <cellStyle name="20% - Énfasis3 2 2 2" xfId="164"/>
    <cellStyle name="20% - Énfasis3 2 2 2 2" xfId="298"/>
    <cellStyle name="20% - Énfasis3 2 2 2 2 2" xfId="564"/>
    <cellStyle name="20% - Énfasis3 2 2 2 2 2 2" xfId="1093"/>
    <cellStyle name="20% - Énfasis3 2 2 2 2 2 2 2" xfId="2151"/>
    <cellStyle name="20% - Énfasis3 2 2 2 2 2 3" xfId="1623"/>
    <cellStyle name="20% - Énfasis3 2 2 2 2 3" xfId="829"/>
    <cellStyle name="20% - Énfasis3 2 2 2 2 3 2" xfId="1887"/>
    <cellStyle name="20% - Énfasis3 2 2 2 2 4" xfId="1359"/>
    <cellStyle name="20% - Énfasis3 2 2 2 3" xfId="432"/>
    <cellStyle name="20% - Énfasis3 2 2 2 3 2" xfId="961"/>
    <cellStyle name="20% - Énfasis3 2 2 2 3 2 2" xfId="2019"/>
    <cellStyle name="20% - Énfasis3 2 2 2 3 3" xfId="1491"/>
    <cellStyle name="20% - Énfasis3 2 2 2 4" xfId="697"/>
    <cellStyle name="20% - Énfasis3 2 2 2 4 2" xfId="1755"/>
    <cellStyle name="20% - Énfasis3 2 2 2 5" xfId="1227"/>
    <cellStyle name="20% - Énfasis3 2 2 3" xfId="233"/>
    <cellStyle name="20% - Énfasis3 2 2 3 2" xfId="499"/>
    <cellStyle name="20% - Énfasis3 2 2 3 2 2" xfId="1028"/>
    <cellStyle name="20% - Énfasis3 2 2 3 2 2 2" xfId="2086"/>
    <cellStyle name="20% - Énfasis3 2 2 3 2 3" xfId="1558"/>
    <cellStyle name="20% - Énfasis3 2 2 3 3" xfId="764"/>
    <cellStyle name="20% - Énfasis3 2 2 3 3 2" xfId="1822"/>
    <cellStyle name="20% - Énfasis3 2 2 3 4" xfId="1294"/>
    <cellStyle name="20% - Énfasis3 2 2 4" xfId="367"/>
    <cellStyle name="20% - Énfasis3 2 2 4 2" xfId="896"/>
    <cellStyle name="20% - Énfasis3 2 2 4 2 2" xfId="1954"/>
    <cellStyle name="20% - Énfasis3 2 2 4 3" xfId="1426"/>
    <cellStyle name="20% - Énfasis3 2 2 5" xfId="632"/>
    <cellStyle name="20% - Énfasis3 2 2 5 2" xfId="1690"/>
    <cellStyle name="20% - Énfasis3 2 2 6" xfId="1162"/>
    <cellStyle name="20% - Énfasis3 2 3" xfId="131"/>
    <cellStyle name="20% - Énfasis3 2 3 2" xfId="265"/>
    <cellStyle name="20% - Énfasis3 2 3 2 2" xfId="531"/>
    <cellStyle name="20% - Énfasis3 2 3 2 2 2" xfId="1060"/>
    <cellStyle name="20% - Énfasis3 2 3 2 2 2 2" xfId="2118"/>
    <cellStyle name="20% - Énfasis3 2 3 2 2 3" xfId="1590"/>
    <cellStyle name="20% - Énfasis3 2 3 2 3" xfId="796"/>
    <cellStyle name="20% - Énfasis3 2 3 2 3 2" xfId="1854"/>
    <cellStyle name="20% - Énfasis3 2 3 2 4" xfId="1326"/>
    <cellStyle name="20% - Énfasis3 2 3 3" xfId="399"/>
    <cellStyle name="20% - Énfasis3 2 3 3 2" xfId="928"/>
    <cellStyle name="20% - Énfasis3 2 3 3 2 2" xfId="1986"/>
    <cellStyle name="20% - Énfasis3 2 3 3 3" xfId="1458"/>
    <cellStyle name="20% - Énfasis3 2 3 4" xfId="664"/>
    <cellStyle name="20% - Énfasis3 2 3 4 2" xfId="1722"/>
    <cellStyle name="20% - Énfasis3 2 3 5" xfId="1194"/>
    <cellStyle name="20% - Énfasis3 2 4" xfId="201"/>
    <cellStyle name="20% - Énfasis3 2 4 2" xfId="467"/>
    <cellStyle name="20% - Énfasis3 2 4 2 2" xfId="996"/>
    <cellStyle name="20% - Énfasis3 2 4 2 2 2" xfId="2054"/>
    <cellStyle name="20% - Énfasis3 2 4 2 3" xfId="1526"/>
    <cellStyle name="20% - Énfasis3 2 4 3" xfId="732"/>
    <cellStyle name="20% - Énfasis3 2 4 3 2" xfId="1790"/>
    <cellStyle name="20% - Énfasis3 2 4 4" xfId="1262"/>
    <cellStyle name="20% - Énfasis3 2 5" xfId="334"/>
    <cellStyle name="20% - Énfasis3 2 5 2" xfId="863"/>
    <cellStyle name="20% - Énfasis3 2 5 2 2" xfId="1921"/>
    <cellStyle name="20% - Énfasis3 2 5 3" xfId="1393"/>
    <cellStyle name="20% - Énfasis3 2 6" xfId="600"/>
    <cellStyle name="20% - Énfasis3 2 6 2" xfId="1658"/>
    <cellStyle name="20% - Énfasis3 2 7" xfId="1130"/>
    <cellStyle name="20% - Énfasis3 3" xfId="67"/>
    <cellStyle name="20% - Énfasis3 3 2" xfId="145"/>
    <cellStyle name="20% - Énfasis3 3 2 2" xfId="279"/>
    <cellStyle name="20% - Énfasis3 3 2 2 2" xfId="545"/>
    <cellStyle name="20% - Énfasis3 3 2 2 2 2" xfId="1074"/>
    <cellStyle name="20% - Énfasis3 3 2 2 2 2 2" xfId="2132"/>
    <cellStyle name="20% - Énfasis3 3 2 2 2 3" xfId="1604"/>
    <cellStyle name="20% - Énfasis3 3 2 2 3" xfId="810"/>
    <cellStyle name="20% - Énfasis3 3 2 2 3 2" xfId="1868"/>
    <cellStyle name="20% - Énfasis3 3 2 2 4" xfId="1340"/>
    <cellStyle name="20% - Énfasis3 3 2 3" xfId="413"/>
    <cellStyle name="20% - Énfasis3 3 2 3 2" xfId="942"/>
    <cellStyle name="20% - Énfasis3 3 2 3 2 2" xfId="2000"/>
    <cellStyle name="20% - Énfasis3 3 2 3 3" xfId="1472"/>
    <cellStyle name="20% - Énfasis3 3 2 4" xfId="678"/>
    <cellStyle name="20% - Énfasis3 3 2 4 2" xfId="1736"/>
    <cellStyle name="20% - Énfasis3 3 2 5" xfId="1208"/>
    <cellStyle name="20% - Énfasis3 3 3" xfId="215"/>
    <cellStyle name="20% - Énfasis3 3 3 2" xfId="481"/>
    <cellStyle name="20% - Énfasis3 3 3 2 2" xfId="1010"/>
    <cellStyle name="20% - Énfasis3 3 3 2 2 2" xfId="2068"/>
    <cellStyle name="20% - Énfasis3 3 3 2 3" xfId="1540"/>
    <cellStyle name="20% - Énfasis3 3 3 3" xfId="746"/>
    <cellStyle name="20% - Énfasis3 3 3 3 2" xfId="1804"/>
    <cellStyle name="20% - Énfasis3 3 3 4" xfId="1276"/>
    <cellStyle name="20% - Énfasis3 3 4" xfId="348"/>
    <cellStyle name="20% - Énfasis3 3 4 2" xfId="877"/>
    <cellStyle name="20% - Énfasis3 3 4 2 2" xfId="1935"/>
    <cellStyle name="20% - Énfasis3 3 4 3" xfId="1407"/>
    <cellStyle name="20% - Énfasis3 3 5" xfId="614"/>
    <cellStyle name="20% - Énfasis3 3 5 2" xfId="1672"/>
    <cellStyle name="20% - Énfasis3 3 6" xfId="1144"/>
    <cellStyle name="20% - Énfasis3 4" xfId="111"/>
    <cellStyle name="20% - Énfasis3 4 2" xfId="247"/>
    <cellStyle name="20% - Énfasis3 4 2 2" xfId="513"/>
    <cellStyle name="20% - Énfasis3 4 2 2 2" xfId="1042"/>
    <cellStyle name="20% - Énfasis3 4 2 2 2 2" xfId="2100"/>
    <cellStyle name="20% - Énfasis3 4 2 2 3" xfId="1572"/>
    <cellStyle name="20% - Énfasis3 4 2 3" xfId="778"/>
    <cellStyle name="20% - Énfasis3 4 2 3 2" xfId="1836"/>
    <cellStyle name="20% - Énfasis3 4 2 4" xfId="1308"/>
    <cellStyle name="20% - Énfasis3 4 3" xfId="381"/>
    <cellStyle name="20% - Énfasis3 4 3 2" xfId="910"/>
    <cellStyle name="20% - Énfasis3 4 3 2 2" xfId="1968"/>
    <cellStyle name="20% - Énfasis3 4 3 3" xfId="1440"/>
    <cellStyle name="20% - Énfasis3 4 4" xfId="646"/>
    <cellStyle name="20% - Énfasis3 4 4 2" xfId="1704"/>
    <cellStyle name="20% - Énfasis3 4 5" xfId="1176"/>
    <cellStyle name="20% - Énfasis3 5" xfId="180"/>
    <cellStyle name="20% - Énfasis3 5 2" xfId="448"/>
    <cellStyle name="20% - Énfasis3 5 2 2" xfId="977"/>
    <cellStyle name="20% - Énfasis3 5 2 2 2" xfId="2035"/>
    <cellStyle name="20% - Énfasis3 5 2 3" xfId="1507"/>
    <cellStyle name="20% - Énfasis3 5 3" xfId="713"/>
    <cellStyle name="20% - Énfasis3 5 3 2" xfId="1771"/>
    <cellStyle name="20% - Énfasis3 5 4" xfId="1243"/>
    <cellStyle name="20% - Énfasis3 6" xfId="314"/>
    <cellStyle name="20% - Énfasis3 6 2" xfId="845"/>
    <cellStyle name="20% - Énfasis3 6 2 2" xfId="1903"/>
    <cellStyle name="20% - Énfasis3 6 3" xfId="1375"/>
    <cellStyle name="20% - Énfasis3 7" xfId="580"/>
    <cellStyle name="20% - Énfasis3 7 2" xfId="1639"/>
    <cellStyle name="20% - Énfasis3 8" xfId="1109"/>
    <cellStyle name="20% - Énfasis4" xfId="31" builtinId="42" customBuiltin="1"/>
    <cellStyle name="20% - Énfasis4 2" xfId="54"/>
    <cellStyle name="20% - Énfasis4 2 2" xfId="98"/>
    <cellStyle name="20% - Énfasis4 2 2 2" xfId="166"/>
    <cellStyle name="20% - Énfasis4 2 2 2 2" xfId="300"/>
    <cellStyle name="20% - Énfasis4 2 2 2 2 2" xfId="566"/>
    <cellStyle name="20% - Énfasis4 2 2 2 2 2 2" xfId="1095"/>
    <cellStyle name="20% - Énfasis4 2 2 2 2 2 2 2" xfId="2153"/>
    <cellStyle name="20% - Énfasis4 2 2 2 2 2 3" xfId="1625"/>
    <cellStyle name="20% - Énfasis4 2 2 2 2 3" xfId="831"/>
    <cellStyle name="20% - Énfasis4 2 2 2 2 3 2" xfId="1889"/>
    <cellStyle name="20% - Énfasis4 2 2 2 2 4" xfId="1361"/>
    <cellStyle name="20% - Énfasis4 2 2 2 3" xfId="434"/>
    <cellStyle name="20% - Énfasis4 2 2 2 3 2" xfId="963"/>
    <cellStyle name="20% - Énfasis4 2 2 2 3 2 2" xfId="2021"/>
    <cellStyle name="20% - Énfasis4 2 2 2 3 3" xfId="1493"/>
    <cellStyle name="20% - Énfasis4 2 2 2 4" xfId="699"/>
    <cellStyle name="20% - Énfasis4 2 2 2 4 2" xfId="1757"/>
    <cellStyle name="20% - Énfasis4 2 2 2 5" xfId="1229"/>
    <cellStyle name="20% - Énfasis4 2 2 3" xfId="235"/>
    <cellStyle name="20% - Énfasis4 2 2 3 2" xfId="501"/>
    <cellStyle name="20% - Énfasis4 2 2 3 2 2" xfId="1030"/>
    <cellStyle name="20% - Énfasis4 2 2 3 2 2 2" xfId="2088"/>
    <cellStyle name="20% - Énfasis4 2 2 3 2 3" xfId="1560"/>
    <cellStyle name="20% - Énfasis4 2 2 3 3" xfId="766"/>
    <cellStyle name="20% - Énfasis4 2 2 3 3 2" xfId="1824"/>
    <cellStyle name="20% - Énfasis4 2 2 3 4" xfId="1296"/>
    <cellStyle name="20% - Énfasis4 2 2 4" xfId="369"/>
    <cellStyle name="20% - Énfasis4 2 2 4 2" xfId="898"/>
    <cellStyle name="20% - Énfasis4 2 2 4 2 2" xfId="1956"/>
    <cellStyle name="20% - Énfasis4 2 2 4 3" xfId="1428"/>
    <cellStyle name="20% - Énfasis4 2 2 5" xfId="634"/>
    <cellStyle name="20% - Énfasis4 2 2 5 2" xfId="1692"/>
    <cellStyle name="20% - Énfasis4 2 2 6" xfId="1164"/>
    <cellStyle name="20% - Énfasis4 2 3" xfId="133"/>
    <cellStyle name="20% - Énfasis4 2 3 2" xfId="267"/>
    <cellStyle name="20% - Énfasis4 2 3 2 2" xfId="533"/>
    <cellStyle name="20% - Énfasis4 2 3 2 2 2" xfId="1062"/>
    <cellStyle name="20% - Énfasis4 2 3 2 2 2 2" xfId="2120"/>
    <cellStyle name="20% - Énfasis4 2 3 2 2 3" xfId="1592"/>
    <cellStyle name="20% - Énfasis4 2 3 2 3" xfId="798"/>
    <cellStyle name="20% - Énfasis4 2 3 2 3 2" xfId="1856"/>
    <cellStyle name="20% - Énfasis4 2 3 2 4" xfId="1328"/>
    <cellStyle name="20% - Énfasis4 2 3 3" xfId="401"/>
    <cellStyle name="20% - Énfasis4 2 3 3 2" xfId="930"/>
    <cellStyle name="20% - Énfasis4 2 3 3 2 2" xfId="1988"/>
    <cellStyle name="20% - Énfasis4 2 3 3 3" xfId="1460"/>
    <cellStyle name="20% - Énfasis4 2 3 4" xfId="666"/>
    <cellStyle name="20% - Énfasis4 2 3 4 2" xfId="1724"/>
    <cellStyle name="20% - Énfasis4 2 3 5" xfId="1196"/>
    <cellStyle name="20% - Énfasis4 2 4" xfId="203"/>
    <cellStyle name="20% - Énfasis4 2 4 2" xfId="469"/>
    <cellStyle name="20% - Énfasis4 2 4 2 2" xfId="998"/>
    <cellStyle name="20% - Énfasis4 2 4 2 2 2" xfId="2056"/>
    <cellStyle name="20% - Énfasis4 2 4 2 3" xfId="1528"/>
    <cellStyle name="20% - Énfasis4 2 4 3" xfId="734"/>
    <cellStyle name="20% - Énfasis4 2 4 3 2" xfId="1792"/>
    <cellStyle name="20% - Énfasis4 2 4 4" xfId="1264"/>
    <cellStyle name="20% - Énfasis4 2 5" xfId="336"/>
    <cellStyle name="20% - Énfasis4 2 5 2" xfId="865"/>
    <cellStyle name="20% - Énfasis4 2 5 2 2" xfId="1923"/>
    <cellStyle name="20% - Énfasis4 2 5 3" xfId="1395"/>
    <cellStyle name="20% - Énfasis4 2 6" xfId="602"/>
    <cellStyle name="20% - Énfasis4 2 6 2" xfId="1660"/>
    <cellStyle name="20% - Énfasis4 2 7" xfId="1132"/>
    <cellStyle name="20% - Énfasis4 3" xfId="69"/>
    <cellStyle name="20% - Énfasis4 3 2" xfId="147"/>
    <cellStyle name="20% - Énfasis4 3 2 2" xfId="281"/>
    <cellStyle name="20% - Énfasis4 3 2 2 2" xfId="547"/>
    <cellStyle name="20% - Énfasis4 3 2 2 2 2" xfId="1076"/>
    <cellStyle name="20% - Énfasis4 3 2 2 2 2 2" xfId="2134"/>
    <cellStyle name="20% - Énfasis4 3 2 2 2 3" xfId="1606"/>
    <cellStyle name="20% - Énfasis4 3 2 2 3" xfId="812"/>
    <cellStyle name="20% - Énfasis4 3 2 2 3 2" xfId="1870"/>
    <cellStyle name="20% - Énfasis4 3 2 2 4" xfId="1342"/>
    <cellStyle name="20% - Énfasis4 3 2 3" xfId="415"/>
    <cellStyle name="20% - Énfasis4 3 2 3 2" xfId="944"/>
    <cellStyle name="20% - Énfasis4 3 2 3 2 2" xfId="2002"/>
    <cellStyle name="20% - Énfasis4 3 2 3 3" xfId="1474"/>
    <cellStyle name="20% - Énfasis4 3 2 4" xfId="680"/>
    <cellStyle name="20% - Énfasis4 3 2 4 2" xfId="1738"/>
    <cellStyle name="20% - Énfasis4 3 2 5" xfId="1210"/>
    <cellStyle name="20% - Énfasis4 3 3" xfId="217"/>
    <cellStyle name="20% - Énfasis4 3 3 2" xfId="483"/>
    <cellStyle name="20% - Énfasis4 3 3 2 2" xfId="1012"/>
    <cellStyle name="20% - Énfasis4 3 3 2 2 2" xfId="2070"/>
    <cellStyle name="20% - Énfasis4 3 3 2 3" xfId="1542"/>
    <cellStyle name="20% - Énfasis4 3 3 3" xfId="748"/>
    <cellStyle name="20% - Énfasis4 3 3 3 2" xfId="1806"/>
    <cellStyle name="20% - Énfasis4 3 3 4" xfId="1278"/>
    <cellStyle name="20% - Énfasis4 3 4" xfId="350"/>
    <cellStyle name="20% - Énfasis4 3 4 2" xfId="879"/>
    <cellStyle name="20% - Énfasis4 3 4 2 2" xfId="1937"/>
    <cellStyle name="20% - Énfasis4 3 4 3" xfId="1409"/>
    <cellStyle name="20% - Énfasis4 3 5" xfId="616"/>
    <cellStyle name="20% - Énfasis4 3 5 2" xfId="1674"/>
    <cellStyle name="20% - Énfasis4 3 6" xfId="1146"/>
    <cellStyle name="20% - Énfasis4 4" xfId="113"/>
    <cellStyle name="20% - Énfasis4 4 2" xfId="249"/>
    <cellStyle name="20% - Énfasis4 4 2 2" xfId="515"/>
    <cellStyle name="20% - Énfasis4 4 2 2 2" xfId="1044"/>
    <cellStyle name="20% - Énfasis4 4 2 2 2 2" xfId="2102"/>
    <cellStyle name="20% - Énfasis4 4 2 2 3" xfId="1574"/>
    <cellStyle name="20% - Énfasis4 4 2 3" xfId="780"/>
    <cellStyle name="20% - Énfasis4 4 2 3 2" xfId="1838"/>
    <cellStyle name="20% - Énfasis4 4 2 4" xfId="1310"/>
    <cellStyle name="20% - Énfasis4 4 3" xfId="383"/>
    <cellStyle name="20% - Énfasis4 4 3 2" xfId="912"/>
    <cellStyle name="20% - Énfasis4 4 3 2 2" xfId="1970"/>
    <cellStyle name="20% - Énfasis4 4 3 3" xfId="1442"/>
    <cellStyle name="20% - Énfasis4 4 4" xfId="648"/>
    <cellStyle name="20% - Énfasis4 4 4 2" xfId="1706"/>
    <cellStyle name="20% - Énfasis4 4 5" xfId="1178"/>
    <cellStyle name="20% - Énfasis4 5" xfId="182"/>
    <cellStyle name="20% - Énfasis4 5 2" xfId="450"/>
    <cellStyle name="20% - Énfasis4 5 2 2" xfId="979"/>
    <cellStyle name="20% - Énfasis4 5 2 2 2" xfId="2037"/>
    <cellStyle name="20% - Énfasis4 5 2 3" xfId="1509"/>
    <cellStyle name="20% - Énfasis4 5 3" xfId="715"/>
    <cellStyle name="20% - Énfasis4 5 3 2" xfId="1773"/>
    <cellStyle name="20% - Énfasis4 5 4" xfId="1245"/>
    <cellStyle name="20% - Énfasis4 6" xfId="316"/>
    <cellStyle name="20% - Énfasis4 6 2" xfId="847"/>
    <cellStyle name="20% - Énfasis4 6 2 2" xfId="1905"/>
    <cellStyle name="20% - Énfasis4 6 3" xfId="1377"/>
    <cellStyle name="20% - Énfasis4 7" xfId="582"/>
    <cellStyle name="20% - Énfasis4 7 2" xfId="1641"/>
    <cellStyle name="20% - Énfasis4 8" xfId="1111"/>
    <cellStyle name="20% - Énfasis5" xfId="35" builtinId="46" customBuiltin="1"/>
    <cellStyle name="20% - Énfasis5 2" xfId="56"/>
    <cellStyle name="20% - Énfasis5 2 2" xfId="100"/>
    <cellStyle name="20% - Énfasis5 2 2 2" xfId="168"/>
    <cellStyle name="20% - Énfasis5 2 2 2 2" xfId="302"/>
    <cellStyle name="20% - Énfasis5 2 2 2 2 2" xfId="568"/>
    <cellStyle name="20% - Énfasis5 2 2 2 2 2 2" xfId="1097"/>
    <cellStyle name="20% - Énfasis5 2 2 2 2 2 2 2" xfId="2155"/>
    <cellStyle name="20% - Énfasis5 2 2 2 2 2 3" xfId="1627"/>
    <cellStyle name="20% - Énfasis5 2 2 2 2 3" xfId="833"/>
    <cellStyle name="20% - Énfasis5 2 2 2 2 3 2" xfId="1891"/>
    <cellStyle name="20% - Énfasis5 2 2 2 2 4" xfId="1363"/>
    <cellStyle name="20% - Énfasis5 2 2 2 3" xfId="436"/>
    <cellStyle name="20% - Énfasis5 2 2 2 3 2" xfId="965"/>
    <cellStyle name="20% - Énfasis5 2 2 2 3 2 2" xfId="2023"/>
    <cellStyle name="20% - Énfasis5 2 2 2 3 3" xfId="1495"/>
    <cellStyle name="20% - Énfasis5 2 2 2 4" xfId="701"/>
    <cellStyle name="20% - Énfasis5 2 2 2 4 2" xfId="1759"/>
    <cellStyle name="20% - Énfasis5 2 2 2 5" xfId="1231"/>
    <cellStyle name="20% - Énfasis5 2 2 3" xfId="237"/>
    <cellStyle name="20% - Énfasis5 2 2 3 2" xfId="503"/>
    <cellStyle name="20% - Énfasis5 2 2 3 2 2" xfId="1032"/>
    <cellStyle name="20% - Énfasis5 2 2 3 2 2 2" xfId="2090"/>
    <cellStyle name="20% - Énfasis5 2 2 3 2 3" xfId="1562"/>
    <cellStyle name="20% - Énfasis5 2 2 3 3" xfId="768"/>
    <cellStyle name="20% - Énfasis5 2 2 3 3 2" xfId="1826"/>
    <cellStyle name="20% - Énfasis5 2 2 3 4" xfId="1298"/>
    <cellStyle name="20% - Énfasis5 2 2 4" xfId="371"/>
    <cellStyle name="20% - Énfasis5 2 2 4 2" xfId="900"/>
    <cellStyle name="20% - Énfasis5 2 2 4 2 2" xfId="1958"/>
    <cellStyle name="20% - Énfasis5 2 2 4 3" xfId="1430"/>
    <cellStyle name="20% - Énfasis5 2 2 5" xfId="636"/>
    <cellStyle name="20% - Énfasis5 2 2 5 2" xfId="1694"/>
    <cellStyle name="20% - Énfasis5 2 2 6" xfId="1166"/>
    <cellStyle name="20% - Énfasis5 2 3" xfId="135"/>
    <cellStyle name="20% - Énfasis5 2 3 2" xfId="269"/>
    <cellStyle name="20% - Énfasis5 2 3 2 2" xfId="535"/>
    <cellStyle name="20% - Énfasis5 2 3 2 2 2" xfId="1064"/>
    <cellStyle name="20% - Énfasis5 2 3 2 2 2 2" xfId="2122"/>
    <cellStyle name="20% - Énfasis5 2 3 2 2 3" xfId="1594"/>
    <cellStyle name="20% - Énfasis5 2 3 2 3" xfId="800"/>
    <cellStyle name="20% - Énfasis5 2 3 2 3 2" xfId="1858"/>
    <cellStyle name="20% - Énfasis5 2 3 2 4" xfId="1330"/>
    <cellStyle name="20% - Énfasis5 2 3 3" xfId="403"/>
    <cellStyle name="20% - Énfasis5 2 3 3 2" xfId="932"/>
    <cellStyle name="20% - Énfasis5 2 3 3 2 2" xfId="1990"/>
    <cellStyle name="20% - Énfasis5 2 3 3 3" xfId="1462"/>
    <cellStyle name="20% - Énfasis5 2 3 4" xfId="668"/>
    <cellStyle name="20% - Énfasis5 2 3 4 2" xfId="1726"/>
    <cellStyle name="20% - Énfasis5 2 3 5" xfId="1198"/>
    <cellStyle name="20% - Énfasis5 2 4" xfId="205"/>
    <cellStyle name="20% - Énfasis5 2 4 2" xfId="471"/>
    <cellStyle name="20% - Énfasis5 2 4 2 2" xfId="1000"/>
    <cellStyle name="20% - Énfasis5 2 4 2 2 2" xfId="2058"/>
    <cellStyle name="20% - Énfasis5 2 4 2 3" xfId="1530"/>
    <cellStyle name="20% - Énfasis5 2 4 3" xfId="736"/>
    <cellStyle name="20% - Énfasis5 2 4 3 2" xfId="1794"/>
    <cellStyle name="20% - Énfasis5 2 4 4" xfId="1266"/>
    <cellStyle name="20% - Énfasis5 2 5" xfId="338"/>
    <cellStyle name="20% - Énfasis5 2 5 2" xfId="867"/>
    <cellStyle name="20% - Énfasis5 2 5 2 2" xfId="1925"/>
    <cellStyle name="20% - Énfasis5 2 5 3" xfId="1397"/>
    <cellStyle name="20% - Énfasis5 2 6" xfId="604"/>
    <cellStyle name="20% - Énfasis5 2 6 2" xfId="1662"/>
    <cellStyle name="20% - Énfasis5 2 7" xfId="1134"/>
    <cellStyle name="20% - Énfasis5 3" xfId="71"/>
    <cellStyle name="20% - Énfasis5 3 2" xfId="149"/>
    <cellStyle name="20% - Énfasis5 3 2 2" xfId="283"/>
    <cellStyle name="20% - Énfasis5 3 2 2 2" xfId="549"/>
    <cellStyle name="20% - Énfasis5 3 2 2 2 2" xfId="1078"/>
    <cellStyle name="20% - Énfasis5 3 2 2 2 2 2" xfId="2136"/>
    <cellStyle name="20% - Énfasis5 3 2 2 2 3" xfId="1608"/>
    <cellStyle name="20% - Énfasis5 3 2 2 3" xfId="814"/>
    <cellStyle name="20% - Énfasis5 3 2 2 3 2" xfId="1872"/>
    <cellStyle name="20% - Énfasis5 3 2 2 4" xfId="1344"/>
    <cellStyle name="20% - Énfasis5 3 2 3" xfId="417"/>
    <cellStyle name="20% - Énfasis5 3 2 3 2" xfId="946"/>
    <cellStyle name="20% - Énfasis5 3 2 3 2 2" xfId="2004"/>
    <cellStyle name="20% - Énfasis5 3 2 3 3" xfId="1476"/>
    <cellStyle name="20% - Énfasis5 3 2 4" xfId="682"/>
    <cellStyle name="20% - Énfasis5 3 2 4 2" xfId="1740"/>
    <cellStyle name="20% - Énfasis5 3 2 5" xfId="1212"/>
    <cellStyle name="20% - Énfasis5 3 3" xfId="219"/>
    <cellStyle name="20% - Énfasis5 3 3 2" xfId="485"/>
    <cellStyle name="20% - Énfasis5 3 3 2 2" xfId="1014"/>
    <cellStyle name="20% - Énfasis5 3 3 2 2 2" xfId="2072"/>
    <cellStyle name="20% - Énfasis5 3 3 2 3" xfId="1544"/>
    <cellStyle name="20% - Énfasis5 3 3 3" xfId="750"/>
    <cellStyle name="20% - Énfasis5 3 3 3 2" xfId="1808"/>
    <cellStyle name="20% - Énfasis5 3 3 4" xfId="1280"/>
    <cellStyle name="20% - Énfasis5 3 4" xfId="352"/>
    <cellStyle name="20% - Énfasis5 3 4 2" xfId="881"/>
    <cellStyle name="20% - Énfasis5 3 4 2 2" xfId="1939"/>
    <cellStyle name="20% - Énfasis5 3 4 3" xfId="1411"/>
    <cellStyle name="20% - Énfasis5 3 5" xfId="618"/>
    <cellStyle name="20% - Énfasis5 3 5 2" xfId="1676"/>
    <cellStyle name="20% - Énfasis5 3 6" xfId="1148"/>
    <cellStyle name="20% - Énfasis5 4" xfId="115"/>
    <cellStyle name="20% - Énfasis5 4 2" xfId="251"/>
    <cellStyle name="20% - Énfasis5 4 2 2" xfId="517"/>
    <cellStyle name="20% - Énfasis5 4 2 2 2" xfId="1046"/>
    <cellStyle name="20% - Énfasis5 4 2 2 2 2" xfId="2104"/>
    <cellStyle name="20% - Énfasis5 4 2 2 3" xfId="1576"/>
    <cellStyle name="20% - Énfasis5 4 2 3" xfId="782"/>
    <cellStyle name="20% - Énfasis5 4 2 3 2" xfId="1840"/>
    <cellStyle name="20% - Énfasis5 4 2 4" xfId="1312"/>
    <cellStyle name="20% - Énfasis5 4 3" xfId="385"/>
    <cellStyle name="20% - Énfasis5 4 3 2" xfId="914"/>
    <cellStyle name="20% - Énfasis5 4 3 2 2" xfId="1972"/>
    <cellStyle name="20% - Énfasis5 4 3 3" xfId="1444"/>
    <cellStyle name="20% - Énfasis5 4 4" xfId="650"/>
    <cellStyle name="20% - Énfasis5 4 4 2" xfId="1708"/>
    <cellStyle name="20% - Énfasis5 4 5" xfId="1180"/>
    <cellStyle name="20% - Énfasis5 5" xfId="184"/>
    <cellStyle name="20% - Énfasis5 5 2" xfId="452"/>
    <cellStyle name="20% - Énfasis5 5 2 2" xfId="981"/>
    <cellStyle name="20% - Énfasis5 5 2 2 2" xfId="2039"/>
    <cellStyle name="20% - Énfasis5 5 2 3" xfId="1511"/>
    <cellStyle name="20% - Énfasis5 5 3" xfId="717"/>
    <cellStyle name="20% - Énfasis5 5 3 2" xfId="1775"/>
    <cellStyle name="20% - Énfasis5 5 4" xfId="1247"/>
    <cellStyle name="20% - Énfasis5 6" xfId="318"/>
    <cellStyle name="20% - Énfasis5 6 2" xfId="849"/>
    <cellStyle name="20% - Énfasis5 6 2 2" xfId="1907"/>
    <cellStyle name="20% - Énfasis5 6 3" xfId="1379"/>
    <cellStyle name="20% - Énfasis5 7" xfId="584"/>
    <cellStyle name="20% - Énfasis5 7 2" xfId="1643"/>
    <cellStyle name="20% - Énfasis5 8" xfId="1113"/>
    <cellStyle name="20% - Énfasis6" xfId="39" builtinId="50" customBuiltin="1"/>
    <cellStyle name="20% - Énfasis6 2" xfId="58"/>
    <cellStyle name="20% - Énfasis6 2 2" xfId="102"/>
    <cellStyle name="20% - Énfasis6 2 2 2" xfId="170"/>
    <cellStyle name="20% - Énfasis6 2 2 2 2" xfId="304"/>
    <cellStyle name="20% - Énfasis6 2 2 2 2 2" xfId="570"/>
    <cellStyle name="20% - Énfasis6 2 2 2 2 2 2" xfId="1099"/>
    <cellStyle name="20% - Énfasis6 2 2 2 2 2 2 2" xfId="2157"/>
    <cellStyle name="20% - Énfasis6 2 2 2 2 2 3" xfId="1629"/>
    <cellStyle name="20% - Énfasis6 2 2 2 2 3" xfId="835"/>
    <cellStyle name="20% - Énfasis6 2 2 2 2 3 2" xfId="1893"/>
    <cellStyle name="20% - Énfasis6 2 2 2 2 4" xfId="1365"/>
    <cellStyle name="20% - Énfasis6 2 2 2 3" xfId="438"/>
    <cellStyle name="20% - Énfasis6 2 2 2 3 2" xfId="967"/>
    <cellStyle name="20% - Énfasis6 2 2 2 3 2 2" xfId="2025"/>
    <cellStyle name="20% - Énfasis6 2 2 2 3 3" xfId="1497"/>
    <cellStyle name="20% - Énfasis6 2 2 2 4" xfId="703"/>
    <cellStyle name="20% - Énfasis6 2 2 2 4 2" xfId="1761"/>
    <cellStyle name="20% - Énfasis6 2 2 2 5" xfId="1233"/>
    <cellStyle name="20% - Énfasis6 2 2 3" xfId="239"/>
    <cellStyle name="20% - Énfasis6 2 2 3 2" xfId="505"/>
    <cellStyle name="20% - Énfasis6 2 2 3 2 2" xfId="1034"/>
    <cellStyle name="20% - Énfasis6 2 2 3 2 2 2" xfId="2092"/>
    <cellStyle name="20% - Énfasis6 2 2 3 2 3" xfId="1564"/>
    <cellStyle name="20% - Énfasis6 2 2 3 3" xfId="770"/>
    <cellStyle name="20% - Énfasis6 2 2 3 3 2" xfId="1828"/>
    <cellStyle name="20% - Énfasis6 2 2 3 4" xfId="1300"/>
    <cellStyle name="20% - Énfasis6 2 2 4" xfId="373"/>
    <cellStyle name="20% - Énfasis6 2 2 4 2" xfId="902"/>
    <cellStyle name="20% - Énfasis6 2 2 4 2 2" xfId="1960"/>
    <cellStyle name="20% - Énfasis6 2 2 4 3" xfId="1432"/>
    <cellStyle name="20% - Énfasis6 2 2 5" xfId="638"/>
    <cellStyle name="20% - Énfasis6 2 2 5 2" xfId="1696"/>
    <cellStyle name="20% - Énfasis6 2 2 6" xfId="1168"/>
    <cellStyle name="20% - Énfasis6 2 3" xfId="137"/>
    <cellStyle name="20% - Énfasis6 2 3 2" xfId="271"/>
    <cellStyle name="20% - Énfasis6 2 3 2 2" xfId="537"/>
    <cellStyle name="20% - Énfasis6 2 3 2 2 2" xfId="1066"/>
    <cellStyle name="20% - Énfasis6 2 3 2 2 2 2" xfId="2124"/>
    <cellStyle name="20% - Énfasis6 2 3 2 2 3" xfId="1596"/>
    <cellStyle name="20% - Énfasis6 2 3 2 3" xfId="802"/>
    <cellStyle name="20% - Énfasis6 2 3 2 3 2" xfId="1860"/>
    <cellStyle name="20% - Énfasis6 2 3 2 4" xfId="1332"/>
    <cellStyle name="20% - Énfasis6 2 3 3" xfId="405"/>
    <cellStyle name="20% - Énfasis6 2 3 3 2" xfId="934"/>
    <cellStyle name="20% - Énfasis6 2 3 3 2 2" xfId="1992"/>
    <cellStyle name="20% - Énfasis6 2 3 3 3" xfId="1464"/>
    <cellStyle name="20% - Énfasis6 2 3 4" xfId="670"/>
    <cellStyle name="20% - Énfasis6 2 3 4 2" xfId="1728"/>
    <cellStyle name="20% - Énfasis6 2 3 5" xfId="1200"/>
    <cellStyle name="20% - Énfasis6 2 4" xfId="207"/>
    <cellStyle name="20% - Énfasis6 2 4 2" xfId="473"/>
    <cellStyle name="20% - Énfasis6 2 4 2 2" xfId="1002"/>
    <cellStyle name="20% - Énfasis6 2 4 2 2 2" xfId="2060"/>
    <cellStyle name="20% - Énfasis6 2 4 2 3" xfId="1532"/>
    <cellStyle name="20% - Énfasis6 2 4 3" xfId="738"/>
    <cellStyle name="20% - Énfasis6 2 4 3 2" xfId="1796"/>
    <cellStyle name="20% - Énfasis6 2 4 4" xfId="1268"/>
    <cellStyle name="20% - Énfasis6 2 5" xfId="340"/>
    <cellStyle name="20% - Énfasis6 2 5 2" xfId="869"/>
    <cellStyle name="20% - Énfasis6 2 5 2 2" xfId="1927"/>
    <cellStyle name="20% - Énfasis6 2 5 3" xfId="1399"/>
    <cellStyle name="20% - Énfasis6 2 6" xfId="606"/>
    <cellStyle name="20% - Énfasis6 2 6 2" xfId="1664"/>
    <cellStyle name="20% - Énfasis6 2 7" xfId="1136"/>
    <cellStyle name="20% - Énfasis6 3" xfId="73"/>
    <cellStyle name="20% - Énfasis6 3 2" xfId="151"/>
    <cellStyle name="20% - Énfasis6 3 2 2" xfId="285"/>
    <cellStyle name="20% - Énfasis6 3 2 2 2" xfId="551"/>
    <cellStyle name="20% - Énfasis6 3 2 2 2 2" xfId="1080"/>
    <cellStyle name="20% - Énfasis6 3 2 2 2 2 2" xfId="2138"/>
    <cellStyle name="20% - Énfasis6 3 2 2 2 3" xfId="1610"/>
    <cellStyle name="20% - Énfasis6 3 2 2 3" xfId="816"/>
    <cellStyle name="20% - Énfasis6 3 2 2 3 2" xfId="1874"/>
    <cellStyle name="20% - Énfasis6 3 2 2 4" xfId="1346"/>
    <cellStyle name="20% - Énfasis6 3 2 3" xfId="419"/>
    <cellStyle name="20% - Énfasis6 3 2 3 2" xfId="948"/>
    <cellStyle name="20% - Énfasis6 3 2 3 2 2" xfId="2006"/>
    <cellStyle name="20% - Énfasis6 3 2 3 3" xfId="1478"/>
    <cellStyle name="20% - Énfasis6 3 2 4" xfId="684"/>
    <cellStyle name="20% - Énfasis6 3 2 4 2" xfId="1742"/>
    <cellStyle name="20% - Énfasis6 3 2 5" xfId="1214"/>
    <cellStyle name="20% - Énfasis6 3 3" xfId="221"/>
    <cellStyle name="20% - Énfasis6 3 3 2" xfId="487"/>
    <cellStyle name="20% - Énfasis6 3 3 2 2" xfId="1016"/>
    <cellStyle name="20% - Énfasis6 3 3 2 2 2" xfId="2074"/>
    <cellStyle name="20% - Énfasis6 3 3 2 3" xfId="1546"/>
    <cellStyle name="20% - Énfasis6 3 3 3" xfId="752"/>
    <cellStyle name="20% - Énfasis6 3 3 3 2" xfId="1810"/>
    <cellStyle name="20% - Énfasis6 3 3 4" xfId="1282"/>
    <cellStyle name="20% - Énfasis6 3 4" xfId="354"/>
    <cellStyle name="20% - Énfasis6 3 4 2" xfId="883"/>
    <cellStyle name="20% - Énfasis6 3 4 2 2" xfId="1941"/>
    <cellStyle name="20% - Énfasis6 3 4 3" xfId="1413"/>
    <cellStyle name="20% - Énfasis6 3 5" xfId="620"/>
    <cellStyle name="20% - Énfasis6 3 5 2" xfId="1678"/>
    <cellStyle name="20% - Énfasis6 3 6" xfId="1150"/>
    <cellStyle name="20% - Énfasis6 4" xfId="117"/>
    <cellStyle name="20% - Énfasis6 4 2" xfId="253"/>
    <cellStyle name="20% - Énfasis6 4 2 2" xfId="519"/>
    <cellStyle name="20% - Énfasis6 4 2 2 2" xfId="1048"/>
    <cellStyle name="20% - Énfasis6 4 2 2 2 2" xfId="2106"/>
    <cellStyle name="20% - Énfasis6 4 2 2 3" xfId="1578"/>
    <cellStyle name="20% - Énfasis6 4 2 3" xfId="784"/>
    <cellStyle name="20% - Énfasis6 4 2 3 2" xfId="1842"/>
    <cellStyle name="20% - Énfasis6 4 2 4" xfId="1314"/>
    <cellStyle name="20% - Énfasis6 4 3" xfId="387"/>
    <cellStyle name="20% - Énfasis6 4 3 2" xfId="916"/>
    <cellStyle name="20% - Énfasis6 4 3 2 2" xfId="1974"/>
    <cellStyle name="20% - Énfasis6 4 3 3" xfId="1446"/>
    <cellStyle name="20% - Énfasis6 4 4" xfId="652"/>
    <cellStyle name="20% - Énfasis6 4 4 2" xfId="1710"/>
    <cellStyle name="20% - Énfasis6 4 5" xfId="1182"/>
    <cellStyle name="20% - Énfasis6 5" xfId="186"/>
    <cellStyle name="20% - Énfasis6 5 2" xfId="454"/>
    <cellStyle name="20% - Énfasis6 5 2 2" xfId="983"/>
    <cellStyle name="20% - Énfasis6 5 2 2 2" xfId="2041"/>
    <cellStyle name="20% - Énfasis6 5 2 3" xfId="1513"/>
    <cellStyle name="20% - Énfasis6 5 3" xfId="719"/>
    <cellStyle name="20% - Énfasis6 5 3 2" xfId="1777"/>
    <cellStyle name="20% - Énfasis6 5 4" xfId="1249"/>
    <cellStyle name="20% - Énfasis6 6" xfId="320"/>
    <cellStyle name="20% - Énfasis6 6 2" xfId="851"/>
    <cellStyle name="20% - Énfasis6 6 2 2" xfId="1909"/>
    <cellStyle name="20% - Énfasis6 6 3" xfId="1381"/>
    <cellStyle name="20% - Énfasis6 7" xfId="586"/>
    <cellStyle name="20% - Énfasis6 7 2" xfId="1645"/>
    <cellStyle name="20% - Énfasis6 8" xfId="1115"/>
    <cellStyle name="40% - Énfasis1" xfId="20" builtinId="31" customBuiltin="1"/>
    <cellStyle name="40% - Énfasis1 2" xfId="49"/>
    <cellStyle name="40% - Énfasis1 2 2" xfId="93"/>
    <cellStyle name="40% - Énfasis1 2 2 2" xfId="161"/>
    <cellStyle name="40% - Énfasis1 2 2 2 2" xfId="295"/>
    <cellStyle name="40% - Énfasis1 2 2 2 2 2" xfId="561"/>
    <cellStyle name="40% - Énfasis1 2 2 2 2 2 2" xfId="1090"/>
    <cellStyle name="40% - Énfasis1 2 2 2 2 2 2 2" xfId="2148"/>
    <cellStyle name="40% - Énfasis1 2 2 2 2 2 3" xfId="1620"/>
    <cellStyle name="40% - Énfasis1 2 2 2 2 3" xfId="826"/>
    <cellStyle name="40% - Énfasis1 2 2 2 2 3 2" xfId="1884"/>
    <cellStyle name="40% - Énfasis1 2 2 2 2 4" xfId="1356"/>
    <cellStyle name="40% - Énfasis1 2 2 2 3" xfId="429"/>
    <cellStyle name="40% - Énfasis1 2 2 2 3 2" xfId="958"/>
    <cellStyle name="40% - Énfasis1 2 2 2 3 2 2" xfId="2016"/>
    <cellStyle name="40% - Énfasis1 2 2 2 3 3" xfId="1488"/>
    <cellStyle name="40% - Énfasis1 2 2 2 4" xfId="694"/>
    <cellStyle name="40% - Énfasis1 2 2 2 4 2" xfId="1752"/>
    <cellStyle name="40% - Énfasis1 2 2 2 5" xfId="1224"/>
    <cellStyle name="40% - Énfasis1 2 2 3" xfId="230"/>
    <cellStyle name="40% - Énfasis1 2 2 3 2" xfId="496"/>
    <cellStyle name="40% - Énfasis1 2 2 3 2 2" xfId="1025"/>
    <cellStyle name="40% - Énfasis1 2 2 3 2 2 2" xfId="2083"/>
    <cellStyle name="40% - Énfasis1 2 2 3 2 3" xfId="1555"/>
    <cellStyle name="40% - Énfasis1 2 2 3 3" xfId="761"/>
    <cellStyle name="40% - Énfasis1 2 2 3 3 2" xfId="1819"/>
    <cellStyle name="40% - Énfasis1 2 2 3 4" xfId="1291"/>
    <cellStyle name="40% - Énfasis1 2 2 4" xfId="364"/>
    <cellStyle name="40% - Énfasis1 2 2 4 2" xfId="893"/>
    <cellStyle name="40% - Énfasis1 2 2 4 2 2" xfId="1951"/>
    <cellStyle name="40% - Énfasis1 2 2 4 3" xfId="1423"/>
    <cellStyle name="40% - Énfasis1 2 2 5" xfId="629"/>
    <cellStyle name="40% - Énfasis1 2 2 5 2" xfId="1687"/>
    <cellStyle name="40% - Énfasis1 2 2 6" xfId="1159"/>
    <cellStyle name="40% - Énfasis1 2 3" xfId="128"/>
    <cellStyle name="40% - Énfasis1 2 3 2" xfId="262"/>
    <cellStyle name="40% - Énfasis1 2 3 2 2" xfId="528"/>
    <cellStyle name="40% - Énfasis1 2 3 2 2 2" xfId="1057"/>
    <cellStyle name="40% - Énfasis1 2 3 2 2 2 2" xfId="2115"/>
    <cellStyle name="40% - Énfasis1 2 3 2 2 3" xfId="1587"/>
    <cellStyle name="40% - Énfasis1 2 3 2 3" xfId="793"/>
    <cellStyle name="40% - Énfasis1 2 3 2 3 2" xfId="1851"/>
    <cellStyle name="40% - Énfasis1 2 3 2 4" xfId="1323"/>
    <cellStyle name="40% - Énfasis1 2 3 3" xfId="396"/>
    <cellStyle name="40% - Énfasis1 2 3 3 2" xfId="925"/>
    <cellStyle name="40% - Énfasis1 2 3 3 2 2" xfId="1983"/>
    <cellStyle name="40% - Énfasis1 2 3 3 3" xfId="1455"/>
    <cellStyle name="40% - Énfasis1 2 3 4" xfId="661"/>
    <cellStyle name="40% - Énfasis1 2 3 4 2" xfId="1719"/>
    <cellStyle name="40% - Énfasis1 2 3 5" xfId="1191"/>
    <cellStyle name="40% - Énfasis1 2 4" xfId="198"/>
    <cellStyle name="40% - Énfasis1 2 4 2" xfId="464"/>
    <cellStyle name="40% - Énfasis1 2 4 2 2" xfId="993"/>
    <cellStyle name="40% - Énfasis1 2 4 2 2 2" xfId="2051"/>
    <cellStyle name="40% - Énfasis1 2 4 2 3" xfId="1523"/>
    <cellStyle name="40% - Énfasis1 2 4 3" xfId="729"/>
    <cellStyle name="40% - Énfasis1 2 4 3 2" xfId="1787"/>
    <cellStyle name="40% - Énfasis1 2 4 4" xfId="1259"/>
    <cellStyle name="40% - Énfasis1 2 5" xfId="331"/>
    <cellStyle name="40% - Énfasis1 2 5 2" xfId="860"/>
    <cellStyle name="40% - Énfasis1 2 5 2 2" xfId="1918"/>
    <cellStyle name="40% - Énfasis1 2 5 3" xfId="1390"/>
    <cellStyle name="40% - Énfasis1 2 6" xfId="597"/>
    <cellStyle name="40% - Énfasis1 2 6 2" xfId="1655"/>
    <cellStyle name="40% - Énfasis1 2 7" xfId="1127"/>
    <cellStyle name="40% - Énfasis1 3" xfId="64"/>
    <cellStyle name="40% - Énfasis1 3 2" xfId="142"/>
    <cellStyle name="40% - Énfasis1 3 2 2" xfId="276"/>
    <cellStyle name="40% - Énfasis1 3 2 2 2" xfId="542"/>
    <cellStyle name="40% - Énfasis1 3 2 2 2 2" xfId="1071"/>
    <cellStyle name="40% - Énfasis1 3 2 2 2 2 2" xfId="2129"/>
    <cellStyle name="40% - Énfasis1 3 2 2 2 3" xfId="1601"/>
    <cellStyle name="40% - Énfasis1 3 2 2 3" xfId="807"/>
    <cellStyle name="40% - Énfasis1 3 2 2 3 2" xfId="1865"/>
    <cellStyle name="40% - Énfasis1 3 2 2 4" xfId="1337"/>
    <cellStyle name="40% - Énfasis1 3 2 3" xfId="410"/>
    <cellStyle name="40% - Énfasis1 3 2 3 2" xfId="939"/>
    <cellStyle name="40% - Énfasis1 3 2 3 2 2" xfId="1997"/>
    <cellStyle name="40% - Énfasis1 3 2 3 3" xfId="1469"/>
    <cellStyle name="40% - Énfasis1 3 2 4" xfId="675"/>
    <cellStyle name="40% - Énfasis1 3 2 4 2" xfId="1733"/>
    <cellStyle name="40% - Énfasis1 3 2 5" xfId="1205"/>
    <cellStyle name="40% - Énfasis1 3 3" xfId="212"/>
    <cellStyle name="40% - Énfasis1 3 3 2" xfId="478"/>
    <cellStyle name="40% - Énfasis1 3 3 2 2" xfId="1007"/>
    <cellStyle name="40% - Énfasis1 3 3 2 2 2" xfId="2065"/>
    <cellStyle name="40% - Énfasis1 3 3 2 3" xfId="1537"/>
    <cellStyle name="40% - Énfasis1 3 3 3" xfId="743"/>
    <cellStyle name="40% - Énfasis1 3 3 3 2" xfId="1801"/>
    <cellStyle name="40% - Énfasis1 3 3 4" xfId="1273"/>
    <cellStyle name="40% - Énfasis1 3 4" xfId="345"/>
    <cellStyle name="40% - Énfasis1 3 4 2" xfId="874"/>
    <cellStyle name="40% - Énfasis1 3 4 2 2" xfId="1932"/>
    <cellStyle name="40% - Énfasis1 3 4 3" xfId="1404"/>
    <cellStyle name="40% - Énfasis1 3 5" xfId="611"/>
    <cellStyle name="40% - Énfasis1 3 5 2" xfId="1669"/>
    <cellStyle name="40% - Énfasis1 3 6" xfId="1141"/>
    <cellStyle name="40% - Énfasis1 4" xfId="108"/>
    <cellStyle name="40% - Énfasis1 4 2" xfId="244"/>
    <cellStyle name="40% - Énfasis1 4 2 2" xfId="510"/>
    <cellStyle name="40% - Énfasis1 4 2 2 2" xfId="1039"/>
    <cellStyle name="40% - Énfasis1 4 2 2 2 2" xfId="2097"/>
    <cellStyle name="40% - Énfasis1 4 2 2 3" xfId="1569"/>
    <cellStyle name="40% - Énfasis1 4 2 3" xfId="775"/>
    <cellStyle name="40% - Énfasis1 4 2 3 2" xfId="1833"/>
    <cellStyle name="40% - Énfasis1 4 2 4" xfId="1305"/>
    <cellStyle name="40% - Énfasis1 4 3" xfId="378"/>
    <cellStyle name="40% - Énfasis1 4 3 2" xfId="907"/>
    <cellStyle name="40% - Énfasis1 4 3 2 2" xfId="1965"/>
    <cellStyle name="40% - Énfasis1 4 3 3" xfId="1437"/>
    <cellStyle name="40% - Énfasis1 4 4" xfId="643"/>
    <cellStyle name="40% - Énfasis1 4 4 2" xfId="1701"/>
    <cellStyle name="40% - Énfasis1 4 5" xfId="1173"/>
    <cellStyle name="40% - Énfasis1 5" xfId="177"/>
    <cellStyle name="40% - Énfasis1 5 2" xfId="445"/>
    <cellStyle name="40% - Énfasis1 5 2 2" xfId="974"/>
    <cellStyle name="40% - Énfasis1 5 2 2 2" xfId="2032"/>
    <cellStyle name="40% - Énfasis1 5 2 3" xfId="1504"/>
    <cellStyle name="40% - Énfasis1 5 3" xfId="710"/>
    <cellStyle name="40% - Énfasis1 5 3 2" xfId="1768"/>
    <cellStyle name="40% - Énfasis1 5 4" xfId="1240"/>
    <cellStyle name="40% - Énfasis1 6" xfId="311"/>
    <cellStyle name="40% - Énfasis1 6 2" xfId="842"/>
    <cellStyle name="40% - Énfasis1 6 2 2" xfId="1900"/>
    <cellStyle name="40% - Énfasis1 6 3" xfId="1372"/>
    <cellStyle name="40% - Énfasis1 7" xfId="577"/>
    <cellStyle name="40% - Énfasis1 7 2" xfId="1636"/>
    <cellStyle name="40% - Énfasis1 8" xfId="1106"/>
    <cellStyle name="40% - Énfasis2" xfId="24" builtinId="35" customBuiltin="1"/>
    <cellStyle name="40% - Énfasis2 2" xfId="51"/>
    <cellStyle name="40% - Énfasis2 2 2" xfId="95"/>
    <cellStyle name="40% - Énfasis2 2 2 2" xfId="163"/>
    <cellStyle name="40% - Énfasis2 2 2 2 2" xfId="297"/>
    <cellStyle name="40% - Énfasis2 2 2 2 2 2" xfId="563"/>
    <cellStyle name="40% - Énfasis2 2 2 2 2 2 2" xfId="1092"/>
    <cellStyle name="40% - Énfasis2 2 2 2 2 2 2 2" xfId="2150"/>
    <cellStyle name="40% - Énfasis2 2 2 2 2 2 3" xfId="1622"/>
    <cellStyle name="40% - Énfasis2 2 2 2 2 3" xfId="828"/>
    <cellStyle name="40% - Énfasis2 2 2 2 2 3 2" xfId="1886"/>
    <cellStyle name="40% - Énfasis2 2 2 2 2 4" xfId="1358"/>
    <cellStyle name="40% - Énfasis2 2 2 2 3" xfId="431"/>
    <cellStyle name="40% - Énfasis2 2 2 2 3 2" xfId="960"/>
    <cellStyle name="40% - Énfasis2 2 2 2 3 2 2" xfId="2018"/>
    <cellStyle name="40% - Énfasis2 2 2 2 3 3" xfId="1490"/>
    <cellStyle name="40% - Énfasis2 2 2 2 4" xfId="696"/>
    <cellStyle name="40% - Énfasis2 2 2 2 4 2" xfId="1754"/>
    <cellStyle name="40% - Énfasis2 2 2 2 5" xfId="1226"/>
    <cellStyle name="40% - Énfasis2 2 2 3" xfId="232"/>
    <cellStyle name="40% - Énfasis2 2 2 3 2" xfId="498"/>
    <cellStyle name="40% - Énfasis2 2 2 3 2 2" xfId="1027"/>
    <cellStyle name="40% - Énfasis2 2 2 3 2 2 2" xfId="2085"/>
    <cellStyle name="40% - Énfasis2 2 2 3 2 3" xfId="1557"/>
    <cellStyle name="40% - Énfasis2 2 2 3 3" xfId="763"/>
    <cellStyle name="40% - Énfasis2 2 2 3 3 2" xfId="1821"/>
    <cellStyle name="40% - Énfasis2 2 2 3 4" xfId="1293"/>
    <cellStyle name="40% - Énfasis2 2 2 4" xfId="366"/>
    <cellStyle name="40% - Énfasis2 2 2 4 2" xfId="895"/>
    <cellStyle name="40% - Énfasis2 2 2 4 2 2" xfId="1953"/>
    <cellStyle name="40% - Énfasis2 2 2 4 3" xfId="1425"/>
    <cellStyle name="40% - Énfasis2 2 2 5" xfId="631"/>
    <cellStyle name="40% - Énfasis2 2 2 5 2" xfId="1689"/>
    <cellStyle name="40% - Énfasis2 2 2 6" xfId="1161"/>
    <cellStyle name="40% - Énfasis2 2 3" xfId="130"/>
    <cellStyle name="40% - Énfasis2 2 3 2" xfId="264"/>
    <cellStyle name="40% - Énfasis2 2 3 2 2" xfId="530"/>
    <cellStyle name="40% - Énfasis2 2 3 2 2 2" xfId="1059"/>
    <cellStyle name="40% - Énfasis2 2 3 2 2 2 2" xfId="2117"/>
    <cellStyle name="40% - Énfasis2 2 3 2 2 3" xfId="1589"/>
    <cellStyle name="40% - Énfasis2 2 3 2 3" xfId="795"/>
    <cellStyle name="40% - Énfasis2 2 3 2 3 2" xfId="1853"/>
    <cellStyle name="40% - Énfasis2 2 3 2 4" xfId="1325"/>
    <cellStyle name="40% - Énfasis2 2 3 3" xfId="398"/>
    <cellStyle name="40% - Énfasis2 2 3 3 2" xfId="927"/>
    <cellStyle name="40% - Énfasis2 2 3 3 2 2" xfId="1985"/>
    <cellStyle name="40% - Énfasis2 2 3 3 3" xfId="1457"/>
    <cellStyle name="40% - Énfasis2 2 3 4" xfId="663"/>
    <cellStyle name="40% - Énfasis2 2 3 4 2" xfId="1721"/>
    <cellStyle name="40% - Énfasis2 2 3 5" xfId="1193"/>
    <cellStyle name="40% - Énfasis2 2 4" xfId="200"/>
    <cellStyle name="40% - Énfasis2 2 4 2" xfId="466"/>
    <cellStyle name="40% - Énfasis2 2 4 2 2" xfId="995"/>
    <cellStyle name="40% - Énfasis2 2 4 2 2 2" xfId="2053"/>
    <cellStyle name="40% - Énfasis2 2 4 2 3" xfId="1525"/>
    <cellStyle name="40% - Énfasis2 2 4 3" xfId="731"/>
    <cellStyle name="40% - Énfasis2 2 4 3 2" xfId="1789"/>
    <cellStyle name="40% - Énfasis2 2 4 4" xfId="1261"/>
    <cellStyle name="40% - Énfasis2 2 5" xfId="333"/>
    <cellStyle name="40% - Énfasis2 2 5 2" xfId="862"/>
    <cellStyle name="40% - Énfasis2 2 5 2 2" xfId="1920"/>
    <cellStyle name="40% - Énfasis2 2 5 3" xfId="1392"/>
    <cellStyle name="40% - Énfasis2 2 6" xfId="599"/>
    <cellStyle name="40% - Énfasis2 2 6 2" xfId="1657"/>
    <cellStyle name="40% - Énfasis2 2 7" xfId="1129"/>
    <cellStyle name="40% - Énfasis2 3" xfId="66"/>
    <cellStyle name="40% - Énfasis2 3 2" xfId="144"/>
    <cellStyle name="40% - Énfasis2 3 2 2" xfId="278"/>
    <cellStyle name="40% - Énfasis2 3 2 2 2" xfId="544"/>
    <cellStyle name="40% - Énfasis2 3 2 2 2 2" xfId="1073"/>
    <cellStyle name="40% - Énfasis2 3 2 2 2 2 2" xfId="2131"/>
    <cellStyle name="40% - Énfasis2 3 2 2 2 3" xfId="1603"/>
    <cellStyle name="40% - Énfasis2 3 2 2 3" xfId="809"/>
    <cellStyle name="40% - Énfasis2 3 2 2 3 2" xfId="1867"/>
    <cellStyle name="40% - Énfasis2 3 2 2 4" xfId="1339"/>
    <cellStyle name="40% - Énfasis2 3 2 3" xfId="412"/>
    <cellStyle name="40% - Énfasis2 3 2 3 2" xfId="941"/>
    <cellStyle name="40% - Énfasis2 3 2 3 2 2" xfId="1999"/>
    <cellStyle name="40% - Énfasis2 3 2 3 3" xfId="1471"/>
    <cellStyle name="40% - Énfasis2 3 2 4" xfId="677"/>
    <cellStyle name="40% - Énfasis2 3 2 4 2" xfId="1735"/>
    <cellStyle name="40% - Énfasis2 3 2 5" xfId="1207"/>
    <cellStyle name="40% - Énfasis2 3 3" xfId="214"/>
    <cellStyle name="40% - Énfasis2 3 3 2" xfId="480"/>
    <cellStyle name="40% - Énfasis2 3 3 2 2" xfId="1009"/>
    <cellStyle name="40% - Énfasis2 3 3 2 2 2" xfId="2067"/>
    <cellStyle name="40% - Énfasis2 3 3 2 3" xfId="1539"/>
    <cellStyle name="40% - Énfasis2 3 3 3" xfId="745"/>
    <cellStyle name="40% - Énfasis2 3 3 3 2" xfId="1803"/>
    <cellStyle name="40% - Énfasis2 3 3 4" xfId="1275"/>
    <cellStyle name="40% - Énfasis2 3 4" xfId="347"/>
    <cellStyle name="40% - Énfasis2 3 4 2" xfId="876"/>
    <cellStyle name="40% - Énfasis2 3 4 2 2" xfId="1934"/>
    <cellStyle name="40% - Énfasis2 3 4 3" xfId="1406"/>
    <cellStyle name="40% - Énfasis2 3 5" xfId="613"/>
    <cellStyle name="40% - Énfasis2 3 5 2" xfId="1671"/>
    <cellStyle name="40% - Énfasis2 3 6" xfId="1143"/>
    <cellStyle name="40% - Énfasis2 4" xfId="110"/>
    <cellStyle name="40% - Énfasis2 4 2" xfId="246"/>
    <cellStyle name="40% - Énfasis2 4 2 2" xfId="512"/>
    <cellStyle name="40% - Énfasis2 4 2 2 2" xfId="1041"/>
    <cellStyle name="40% - Énfasis2 4 2 2 2 2" xfId="2099"/>
    <cellStyle name="40% - Énfasis2 4 2 2 3" xfId="1571"/>
    <cellStyle name="40% - Énfasis2 4 2 3" xfId="777"/>
    <cellStyle name="40% - Énfasis2 4 2 3 2" xfId="1835"/>
    <cellStyle name="40% - Énfasis2 4 2 4" xfId="1307"/>
    <cellStyle name="40% - Énfasis2 4 3" xfId="380"/>
    <cellStyle name="40% - Énfasis2 4 3 2" xfId="909"/>
    <cellStyle name="40% - Énfasis2 4 3 2 2" xfId="1967"/>
    <cellStyle name="40% - Énfasis2 4 3 3" xfId="1439"/>
    <cellStyle name="40% - Énfasis2 4 4" xfId="645"/>
    <cellStyle name="40% - Énfasis2 4 4 2" xfId="1703"/>
    <cellStyle name="40% - Énfasis2 4 5" xfId="1175"/>
    <cellStyle name="40% - Énfasis2 5" xfId="179"/>
    <cellStyle name="40% - Énfasis2 5 2" xfId="447"/>
    <cellStyle name="40% - Énfasis2 5 2 2" xfId="976"/>
    <cellStyle name="40% - Énfasis2 5 2 2 2" xfId="2034"/>
    <cellStyle name="40% - Énfasis2 5 2 3" xfId="1506"/>
    <cellStyle name="40% - Énfasis2 5 3" xfId="712"/>
    <cellStyle name="40% - Énfasis2 5 3 2" xfId="1770"/>
    <cellStyle name="40% - Énfasis2 5 4" xfId="1242"/>
    <cellStyle name="40% - Énfasis2 6" xfId="313"/>
    <cellStyle name="40% - Énfasis2 6 2" xfId="844"/>
    <cellStyle name="40% - Énfasis2 6 2 2" xfId="1902"/>
    <cellStyle name="40% - Énfasis2 6 3" xfId="1374"/>
    <cellStyle name="40% - Énfasis2 7" xfId="579"/>
    <cellStyle name="40% - Énfasis2 7 2" xfId="1638"/>
    <cellStyle name="40% - Énfasis2 8" xfId="1108"/>
    <cellStyle name="40% - Énfasis3" xfId="28" builtinId="39" customBuiltin="1"/>
    <cellStyle name="40% - Énfasis3 2" xfId="53"/>
    <cellStyle name="40% - Énfasis3 2 2" xfId="97"/>
    <cellStyle name="40% - Énfasis3 2 2 2" xfId="165"/>
    <cellStyle name="40% - Énfasis3 2 2 2 2" xfId="299"/>
    <cellStyle name="40% - Énfasis3 2 2 2 2 2" xfId="565"/>
    <cellStyle name="40% - Énfasis3 2 2 2 2 2 2" xfId="1094"/>
    <cellStyle name="40% - Énfasis3 2 2 2 2 2 2 2" xfId="2152"/>
    <cellStyle name="40% - Énfasis3 2 2 2 2 2 3" xfId="1624"/>
    <cellStyle name="40% - Énfasis3 2 2 2 2 3" xfId="830"/>
    <cellStyle name="40% - Énfasis3 2 2 2 2 3 2" xfId="1888"/>
    <cellStyle name="40% - Énfasis3 2 2 2 2 4" xfId="1360"/>
    <cellStyle name="40% - Énfasis3 2 2 2 3" xfId="433"/>
    <cellStyle name="40% - Énfasis3 2 2 2 3 2" xfId="962"/>
    <cellStyle name="40% - Énfasis3 2 2 2 3 2 2" xfId="2020"/>
    <cellStyle name="40% - Énfasis3 2 2 2 3 3" xfId="1492"/>
    <cellStyle name="40% - Énfasis3 2 2 2 4" xfId="698"/>
    <cellStyle name="40% - Énfasis3 2 2 2 4 2" xfId="1756"/>
    <cellStyle name="40% - Énfasis3 2 2 2 5" xfId="1228"/>
    <cellStyle name="40% - Énfasis3 2 2 3" xfId="234"/>
    <cellStyle name="40% - Énfasis3 2 2 3 2" xfId="500"/>
    <cellStyle name="40% - Énfasis3 2 2 3 2 2" xfId="1029"/>
    <cellStyle name="40% - Énfasis3 2 2 3 2 2 2" xfId="2087"/>
    <cellStyle name="40% - Énfasis3 2 2 3 2 3" xfId="1559"/>
    <cellStyle name="40% - Énfasis3 2 2 3 3" xfId="765"/>
    <cellStyle name="40% - Énfasis3 2 2 3 3 2" xfId="1823"/>
    <cellStyle name="40% - Énfasis3 2 2 3 4" xfId="1295"/>
    <cellStyle name="40% - Énfasis3 2 2 4" xfId="368"/>
    <cellStyle name="40% - Énfasis3 2 2 4 2" xfId="897"/>
    <cellStyle name="40% - Énfasis3 2 2 4 2 2" xfId="1955"/>
    <cellStyle name="40% - Énfasis3 2 2 4 3" xfId="1427"/>
    <cellStyle name="40% - Énfasis3 2 2 5" xfId="633"/>
    <cellStyle name="40% - Énfasis3 2 2 5 2" xfId="1691"/>
    <cellStyle name="40% - Énfasis3 2 2 6" xfId="1163"/>
    <cellStyle name="40% - Énfasis3 2 3" xfId="132"/>
    <cellStyle name="40% - Énfasis3 2 3 2" xfId="266"/>
    <cellStyle name="40% - Énfasis3 2 3 2 2" xfId="532"/>
    <cellStyle name="40% - Énfasis3 2 3 2 2 2" xfId="1061"/>
    <cellStyle name="40% - Énfasis3 2 3 2 2 2 2" xfId="2119"/>
    <cellStyle name="40% - Énfasis3 2 3 2 2 3" xfId="1591"/>
    <cellStyle name="40% - Énfasis3 2 3 2 3" xfId="797"/>
    <cellStyle name="40% - Énfasis3 2 3 2 3 2" xfId="1855"/>
    <cellStyle name="40% - Énfasis3 2 3 2 4" xfId="1327"/>
    <cellStyle name="40% - Énfasis3 2 3 3" xfId="400"/>
    <cellStyle name="40% - Énfasis3 2 3 3 2" xfId="929"/>
    <cellStyle name="40% - Énfasis3 2 3 3 2 2" xfId="1987"/>
    <cellStyle name="40% - Énfasis3 2 3 3 3" xfId="1459"/>
    <cellStyle name="40% - Énfasis3 2 3 4" xfId="665"/>
    <cellStyle name="40% - Énfasis3 2 3 4 2" xfId="1723"/>
    <cellStyle name="40% - Énfasis3 2 3 5" xfId="1195"/>
    <cellStyle name="40% - Énfasis3 2 4" xfId="202"/>
    <cellStyle name="40% - Énfasis3 2 4 2" xfId="468"/>
    <cellStyle name="40% - Énfasis3 2 4 2 2" xfId="997"/>
    <cellStyle name="40% - Énfasis3 2 4 2 2 2" xfId="2055"/>
    <cellStyle name="40% - Énfasis3 2 4 2 3" xfId="1527"/>
    <cellStyle name="40% - Énfasis3 2 4 3" xfId="733"/>
    <cellStyle name="40% - Énfasis3 2 4 3 2" xfId="1791"/>
    <cellStyle name="40% - Énfasis3 2 4 4" xfId="1263"/>
    <cellStyle name="40% - Énfasis3 2 5" xfId="335"/>
    <cellStyle name="40% - Énfasis3 2 5 2" xfId="864"/>
    <cellStyle name="40% - Énfasis3 2 5 2 2" xfId="1922"/>
    <cellStyle name="40% - Énfasis3 2 5 3" xfId="1394"/>
    <cellStyle name="40% - Énfasis3 2 6" xfId="601"/>
    <cellStyle name="40% - Énfasis3 2 6 2" xfId="1659"/>
    <cellStyle name="40% - Énfasis3 2 7" xfId="1131"/>
    <cellStyle name="40% - Énfasis3 3" xfId="68"/>
    <cellStyle name="40% - Énfasis3 3 2" xfId="146"/>
    <cellStyle name="40% - Énfasis3 3 2 2" xfId="280"/>
    <cellStyle name="40% - Énfasis3 3 2 2 2" xfId="546"/>
    <cellStyle name="40% - Énfasis3 3 2 2 2 2" xfId="1075"/>
    <cellStyle name="40% - Énfasis3 3 2 2 2 2 2" xfId="2133"/>
    <cellStyle name="40% - Énfasis3 3 2 2 2 3" xfId="1605"/>
    <cellStyle name="40% - Énfasis3 3 2 2 3" xfId="811"/>
    <cellStyle name="40% - Énfasis3 3 2 2 3 2" xfId="1869"/>
    <cellStyle name="40% - Énfasis3 3 2 2 4" xfId="1341"/>
    <cellStyle name="40% - Énfasis3 3 2 3" xfId="414"/>
    <cellStyle name="40% - Énfasis3 3 2 3 2" xfId="943"/>
    <cellStyle name="40% - Énfasis3 3 2 3 2 2" xfId="2001"/>
    <cellStyle name="40% - Énfasis3 3 2 3 3" xfId="1473"/>
    <cellStyle name="40% - Énfasis3 3 2 4" xfId="679"/>
    <cellStyle name="40% - Énfasis3 3 2 4 2" xfId="1737"/>
    <cellStyle name="40% - Énfasis3 3 2 5" xfId="1209"/>
    <cellStyle name="40% - Énfasis3 3 3" xfId="216"/>
    <cellStyle name="40% - Énfasis3 3 3 2" xfId="482"/>
    <cellStyle name="40% - Énfasis3 3 3 2 2" xfId="1011"/>
    <cellStyle name="40% - Énfasis3 3 3 2 2 2" xfId="2069"/>
    <cellStyle name="40% - Énfasis3 3 3 2 3" xfId="1541"/>
    <cellStyle name="40% - Énfasis3 3 3 3" xfId="747"/>
    <cellStyle name="40% - Énfasis3 3 3 3 2" xfId="1805"/>
    <cellStyle name="40% - Énfasis3 3 3 4" xfId="1277"/>
    <cellStyle name="40% - Énfasis3 3 4" xfId="349"/>
    <cellStyle name="40% - Énfasis3 3 4 2" xfId="878"/>
    <cellStyle name="40% - Énfasis3 3 4 2 2" xfId="1936"/>
    <cellStyle name="40% - Énfasis3 3 4 3" xfId="1408"/>
    <cellStyle name="40% - Énfasis3 3 5" xfId="615"/>
    <cellStyle name="40% - Énfasis3 3 5 2" xfId="1673"/>
    <cellStyle name="40% - Énfasis3 3 6" xfId="1145"/>
    <cellStyle name="40% - Énfasis3 4" xfId="112"/>
    <cellStyle name="40% - Énfasis3 4 2" xfId="248"/>
    <cellStyle name="40% - Énfasis3 4 2 2" xfId="514"/>
    <cellStyle name="40% - Énfasis3 4 2 2 2" xfId="1043"/>
    <cellStyle name="40% - Énfasis3 4 2 2 2 2" xfId="2101"/>
    <cellStyle name="40% - Énfasis3 4 2 2 3" xfId="1573"/>
    <cellStyle name="40% - Énfasis3 4 2 3" xfId="779"/>
    <cellStyle name="40% - Énfasis3 4 2 3 2" xfId="1837"/>
    <cellStyle name="40% - Énfasis3 4 2 4" xfId="1309"/>
    <cellStyle name="40% - Énfasis3 4 3" xfId="382"/>
    <cellStyle name="40% - Énfasis3 4 3 2" xfId="911"/>
    <cellStyle name="40% - Énfasis3 4 3 2 2" xfId="1969"/>
    <cellStyle name="40% - Énfasis3 4 3 3" xfId="1441"/>
    <cellStyle name="40% - Énfasis3 4 4" xfId="647"/>
    <cellStyle name="40% - Énfasis3 4 4 2" xfId="1705"/>
    <cellStyle name="40% - Énfasis3 4 5" xfId="1177"/>
    <cellStyle name="40% - Énfasis3 5" xfId="181"/>
    <cellStyle name="40% - Énfasis3 5 2" xfId="449"/>
    <cellStyle name="40% - Énfasis3 5 2 2" xfId="978"/>
    <cellStyle name="40% - Énfasis3 5 2 2 2" xfId="2036"/>
    <cellStyle name="40% - Énfasis3 5 2 3" xfId="1508"/>
    <cellStyle name="40% - Énfasis3 5 3" xfId="714"/>
    <cellStyle name="40% - Énfasis3 5 3 2" xfId="1772"/>
    <cellStyle name="40% - Énfasis3 5 4" xfId="1244"/>
    <cellStyle name="40% - Énfasis3 6" xfId="315"/>
    <cellStyle name="40% - Énfasis3 6 2" xfId="846"/>
    <cellStyle name="40% - Énfasis3 6 2 2" xfId="1904"/>
    <cellStyle name="40% - Énfasis3 6 3" xfId="1376"/>
    <cellStyle name="40% - Énfasis3 7" xfId="581"/>
    <cellStyle name="40% - Énfasis3 7 2" xfId="1640"/>
    <cellStyle name="40% - Énfasis3 8" xfId="1110"/>
    <cellStyle name="40% - Énfasis4" xfId="32" builtinId="43" customBuiltin="1"/>
    <cellStyle name="40% - Énfasis4 2" xfId="55"/>
    <cellStyle name="40% - Énfasis4 2 2" xfId="99"/>
    <cellStyle name="40% - Énfasis4 2 2 2" xfId="167"/>
    <cellStyle name="40% - Énfasis4 2 2 2 2" xfId="301"/>
    <cellStyle name="40% - Énfasis4 2 2 2 2 2" xfId="567"/>
    <cellStyle name="40% - Énfasis4 2 2 2 2 2 2" xfId="1096"/>
    <cellStyle name="40% - Énfasis4 2 2 2 2 2 2 2" xfId="2154"/>
    <cellStyle name="40% - Énfasis4 2 2 2 2 2 3" xfId="1626"/>
    <cellStyle name="40% - Énfasis4 2 2 2 2 3" xfId="832"/>
    <cellStyle name="40% - Énfasis4 2 2 2 2 3 2" xfId="1890"/>
    <cellStyle name="40% - Énfasis4 2 2 2 2 4" xfId="1362"/>
    <cellStyle name="40% - Énfasis4 2 2 2 3" xfId="435"/>
    <cellStyle name="40% - Énfasis4 2 2 2 3 2" xfId="964"/>
    <cellStyle name="40% - Énfasis4 2 2 2 3 2 2" xfId="2022"/>
    <cellStyle name="40% - Énfasis4 2 2 2 3 3" xfId="1494"/>
    <cellStyle name="40% - Énfasis4 2 2 2 4" xfId="700"/>
    <cellStyle name="40% - Énfasis4 2 2 2 4 2" xfId="1758"/>
    <cellStyle name="40% - Énfasis4 2 2 2 5" xfId="1230"/>
    <cellStyle name="40% - Énfasis4 2 2 3" xfId="236"/>
    <cellStyle name="40% - Énfasis4 2 2 3 2" xfId="502"/>
    <cellStyle name="40% - Énfasis4 2 2 3 2 2" xfId="1031"/>
    <cellStyle name="40% - Énfasis4 2 2 3 2 2 2" xfId="2089"/>
    <cellStyle name="40% - Énfasis4 2 2 3 2 3" xfId="1561"/>
    <cellStyle name="40% - Énfasis4 2 2 3 3" xfId="767"/>
    <cellStyle name="40% - Énfasis4 2 2 3 3 2" xfId="1825"/>
    <cellStyle name="40% - Énfasis4 2 2 3 4" xfId="1297"/>
    <cellStyle name="40% - Énfasis4 2 2 4" xfId="370"/>
    <cellStyle name="40% - Énfasis4 2 2 4 2" xfId="899"/>
    <cellStyle name="40% - Énfasis4 2 2 4 2 2" xfId="1957"/>
    <cellStyle name="40% - Énfasis4 2 2 4 3" xfId="1429"/>
    <cellStyle name="40% - Énfasis4 2 2 5" xfId="635"/>
    <cellStyle name="40% - Énfasis4 2 2 5 2" xfId="1693"/>
    <cellStyle name="40% - Énfasis4 2 2 6" xfId="1165"/>
    <cellStyle name="40% - Énfasis4 2 3" xfId="134"/>
    <cellStyle name="40% - Énfasis4 2 3 2" xfId="268"/>
    <cellStyle name="40% - Énfasis4 2 3 2 2" xfId="534"/>
    <cellStyle name="40% - Énfasis4 2 3 2 2 2" xfId="1063"/>
    <cellStyle name="40% - Énfasis4 2 3 2 2 2 2" xfId="2121"/>
    <cellStyle name="40% - Énfasis4 2 3 2 2 3" xfId="1593"/>
    <cellStyle name="40% - Énfasis4 2 3 2 3" xfId="799"/>
    <cellStyle name="40% - Énfasis4 2 3 2 3 2" xfId="1857"/>
    <cellStyle name="40% - Énfasis4 2 3 2 4" xfId="1329"/>
    <cellStyle name="40% - Énfasis4 2 3 3" xfId="402"/>
    <cellStyle name="40% - Énfasis4 2 3 3 2" xfId="931"/>
    <cellStyle name="40% - Énfasis4 2 3 3 2 2" xfId="1989"/>
    <cellStyle name="40% - Énfasis4 2 3 3 3" xfId="1461"/>
    <cellStyle name="40% - Énfasis4 2 3 4" xfId="667"/>
    <cellStyle name="40% - Énfasis4 2 3 4 2" xfId="1725"/>
    <cellStyle name="40% - Énfasis4 2 3 5" xfId="1197"/>
    <cellStyle name="40% - Énfasis4 2 4" xfId="204"/>
    <cellStyle name="40% - Énfasis4 2 4 2" xfId="470"/>
    <cellStyle name="40% - Énfasis4 2 4 2 2" xfId="999"/>
    <cellStyle name="40% - Énfasis4 2 4 2 2 2" xfId="2057"/>
    <cellStyle name="40% - Énfasis4 2 4 2 3" xfId="1529"/>
    <cellStyle name="40% - Énfasis4 2 4 3" xfId="735"/>
    <cellStyle name="40% - Énfasis4 2 4 3 2" xfId="1793"/>
    <cellStyle name="40% - Énfasis4 2 4 4" xfId="1265"/>
    <cellStyle name="40% - Énfasis4 2 5" xfId="337"/>
    <cellStyle name="40% - Énfasis4 2 5 2" xfId="866"/>
    <cellStyle name="40% - Énfasis4 2 5 2 2" xfId="1924"/>
    <cellStyle name="40% - Énfasis4 2 5 3" xfId="1396"/>
    <cellStyle name="40% - Énfasis4 2 6" xfId="603"/>
    <cellStyle name="40% - Énfasis4 2 6 2" xfId="1661"/>
    <cellStyle name="40% - Énfasis4 2 7" xfId="1133"/>
    <cellStyle name="40% - Énfasis4 3" xfId="70"/>
    <cellStyle name="40% - Énfasis4 3 2" xfId="148"/>
    <cellStyle name="40% - Énfasis4 3 2 2" xfId="282"/>
    <cellStyle name="40% - Énfasis4 3 2 2 2" xfId="548"/>
    <cellStyle name="40% - Énfasis4 3 2 2 2 2" xfId="1077"/>
    <cellStyle name="40% - Énfasis4 3 2 2 2 2 2" xfId="2135"/>
    <cellStyle name="40% - Énfasis4 3 2 2 2 3" xfId="1607"/>
    <cellStyle name="40% - Énfasis4 3 2 2 3" xfId="813"/>
    <cellStyle name="40% - Énfasis4 3 2 2 3 2" xfId="1871"/>
    <cellStyle name="40% - Énfasis4 3 2 2 4" xfId="1343"/>
    <cellStyle name="40% - Énfasis4 3 2 3" xfId="416"/>
    <cellStyle name="40% - Énfasis4 3 2 3 2" xfId="945"/>
    <cellStyle name="40% - Énfasis4 3 2 3 2 2" xfId="2003"/>
    <cellStyle name="40% - Énfasis4 3 2 3 3" xfId="1475"/>
    <cellStyle name="40% - Énfasis4 3 2 4" xfId="681"/>
    <cellStyle name="40% - Énfasis4 3 2 4 2" xfId="1739"/>
    <cellStyle name="40% - Énfasis4 3 2 5" xfId="1211"/>
    <cellStyle name="40% - Énfasis4 3 3" xfId="218"/>
    <cellStyle name="40% - Énfasis4 3 3 2" xfId="484"/>
    <cellStyle name="40% - Énfasis4 3 3 2 2" xfId="1013"/>
    <cellStyle name="40% - Énfasis4 3 3 2 2 2" xfId="2071"/>
    <cellStyle name="40% - Énfasis4 3 3 2 3" xfId="1543"/>
    <cellStyle name="40% - Énfasis4 3 3 3" xfId="749"/>
    <cellStyle name="40% - Énfasis4 3 3 3 2" xfId="1807"/>
    <cellStyle name="40% - Énfasis4 3 3 4" xfId="1279"/>
    <cellStyle name="40% - Énfasis4 3 4" xfId="351"/>
    <cellStyle name="40% - Énfasis4 3 4 2" xfId="880"/>
    <cellStyle name="40% - Énfasis4 3 4 2 2" xfId="1938"/>
    <cellStyle name="40% - Énfasis4 3 4 3" xfId="1410"/>
    <cellStyle name="40% - Énfasis4 3 5" xfId="617"/>
    <cellStyle name="40% - Énfasis4 3 5 2" xfId="1675"/>
    <cellStyle name="40% - Énfasis4 3 6" xfId="1147"/>
    <cellStyle name="40% - Énfasis4 4" xfId="114"/>
    <cellStyle name="40% - Énfasis4 4 2" xfId="250"/>
    <cellStyle name="40% - Énfasis4 4 2 2" xfId="516"/>
    <cellStyle name="40% - Énfasis4 4 2 2 2" xfId="1045"/>
    <cellStyle name="40% - Énfasis4 4 2 2 2 2" xfId="2103"/>
    <cellStyle name="40% - Énfasis4 4 2 2 3" xfId="1575"/>
    <cellStyle name="40% - Énfasis4 4 2 3" xfId="781"/>
    <cellStyle name="40% - Énfasis4 4 2 3 2" xfId="1839"/>
    <cellStyle name="40% - Énfasis4 4 2 4" xfId="1311"/>
    <cellStyle name="40% - Énfasis4 4 3" xfId="384"/>
    <cellStyle name="40% - Énfasis4 4 3 2" xfId="913"/>
    <cellStyle name="40% - Énfasis4 4 3 2 2" xfId="1971"/>
    <cellStyle name="40% - Énfasis4 4 3 3" xfId="1443"/>
    <cellStyle name="40% - Énfasis4 4 4" xfId="649"/>
    <cellStyle name="40% - Énfasis4 4 4 2" xfId="1707"/>
    <cellStyle name="40% - Énfasis4 4 5" xfId="1179"/>
    <cellStyle name="40% - Énfasis4 5" xfId="183"/>
    <cellStyle name="40% - Énfasis4 5 2" xfId="451"/>
    <cellStyle name="40% - Énfasis4 5 2 2" xfId="980"/>
    <cellStyle name="40% - Énfasis4 5 2 2 2" xfId="2038"/>
    <cellStyle name="40% - Énfasis4 5 2 3" xfId="1510"/>
    <cellStyle name="40% - Énfasis4 5 3" xfId="716"/>
    <cellStyle name="40% - Énfasis4 5 3 2" xfId="1774"/>
    <cellStyle name="40% - Énfasis4 5 4" xfId="1246"/>
    <cellStyle name="40% - Énfasis4 6" xfId="317"/>
    <cellStyle name="40% - Énfasis4 6 2" xfId="848"/>
    <cellStyle name="40% - Énfasis4 6 2 2" xfId="1906"/>
    <cellStyle name="40% - Énfasis4 6 3" xfId="1378"/>
    <cellStyle name="40% - Énfasis4 7" xfId="583"/>
    <cellStyle name="40% - Énfasis4 7 2" xfId="1642"/>
    <cellStyle name="40% - Énfasis4 8" xfId="1112"/>
    <cellStyle name="40% - Énfasis5" xfId="36" builtinId="47" customBuiltin="1"/>
    <cellStyle name="40% - Énfasis5 2" xfId="57"/>
    <cellStyle name="40% - Énfasis5 2 2" xfId="101"/>
    <cellStyle name="40% - Énfasis5 2 2 2" xfId="169"/>
    <cellStyle name="40% - Énfasis5 2 2 2 2" xfId="303"/>
    <cellStyle name="40% - Énfasis5 2 2 2 2 2" xfId="569"/>
    <cellStyle name="40% - Énfasis5 2 2 2 2 2 2" xfId="1098"/>
    <cellStyle name="40% - Énfasis5 2 2 2 2 2 2 2" xfId="2156"/>
    <cellStyle name="40% - Énfasis5 2 2 2 2 2 3" xfId="1628"/>
    <cellStyle name="40% - Énfasis5 2 2 2 2 3" xfId="834"/>
    <cellStyle name="40% - Énfasis5 2 2 2 2 3 2" xfId="1892"/>
    <cellStyle name="40% - Énfasis5 2 2 2 2 4" xfId="1364"/>
    <cellStyle name="40% - Énfasis5 2 2 2 3" xfId="437"/>
    <cellStyle name="40% - Énfasis5 2 2 2 3 2" xfId="966"/>
    <cellStyle name="40% - Énfasis5 2 2 2 3 2 2" xfId="2024"/>
    <cellStyle name="40% - Énfasis5 2 2 2 3 3" xfId="1496"/>
    <cellStyle name="40% - Énfasis5 2 2 2 4" xfId="702"/>
    <cellStyle name="40% - Énfasis5 2 2 2 4 2" xfId="1760"/>
    <cellStyle name="40% - Énfasis5 2 2 2 5" xfId="1232"/>
    <cellStyle name="40% - Énfasis5 2 2 3" xfId="238"/>
    <cellStyle name="40% - Énfasis5 2 2 3 2" xfId="504"/>
    <cellStyle name="40% - Énfasis5 2 2 3 2 2" xfId="1033"/>
    <cellStyle name="40% - Énfasis5 2 2 3 2 2 2" xfId="2091"/>
    <cellStyle name="40% - Énfasis5 2 2 3 2 3" xfId="1563"/>
    <cellStyle name="40% - Énfasis5 2 2 3 3" xfId="769"/>
    <cellStyle name="40% - Énfasis5 2 2 3 3 2" xfId="1827"/>
    <cellStyle name="40% - Énfasis5 2 2 3 4" xfId="1299"/>
    <cellStyle name="40% - Énfasis5 2 2 4" xfId="372"/>
    <cellStyle name="40% - Énfasis5 2 2 4 2" xfId="901"/>
    <cellStyle name="40% - Énfasis5 2 2 4 2 2" xfId="1959"/>
    <cellStyle name="40% - Énfasis5 2 2 4 3" xfId="1431"/>
    <cellStyle name="40% - Énfasis5 2 2 5" xfId="637"/>
    <cellStyle name="40% - Énfasis5 2 2 5 2" xfId="1695"/>
    <cellStyle name="40% - Énfasis5 2 2 6" xfId="1167"/>
    <cellStyle name="40% - Énfasis5 2 3" xfId="136"/>
    <cellStyle name="40% - Énfasis5 2 3 2" xfId="270"/>
    <cellStyle name="40% - Énfasis5 2 3 2 2" xfId="536"/>
    <cellStyle name="40% - Énfasis5 2 3 2 2 2" xfId="1065"/>
    <cellStyle name="40% - Énfasis5 2 3 2 2 2 2" xfId="2123"/>
    <cellStyle name="40% - Énfasis5 2 3 2 2 3" xfId="1595"/>
    <cellStyle name="40% - Énfasis5 2 3 2 3" xfId="801"/>
    <cellStyle name="40% - Énfasis5 2 3 2 3 2" xfId="1859"/>
    <cellStyle name="40% - Énfasis5 2 3 2 4" xfId="1331"/>
    <cellStyle name="40% - Énfasis5 2 3 3" xfId="404"/>
    <cellStyle name="40% - Énfasis5 2 3 3 2" xfId="933"/>
    <cellStyle name="40% - Énfasis5 2 3 3 2 2" xfId="1991"/>
    <cellStyle name="40% - Énfasis5 2 3 3 3" xfId="1463"/>
    <cellStyle name="40% - Énfasis5 2 3 4" xfId="669"/>
    <cellStyle name="40% - Énfasis5 2 3 4 2" xfId="1727"/>
    <cellStyle name="40% - Énfasis5 2 3 5" xfId="1199"/>
    <cellStyle name="40% - Énfasis5 2 4" xfId="206"/>
    <cellStyle name="40% - Énfasis5 2 4 2" xfId="472"/>
    <cellStyle name="40% - Énfasis5 2 4 2 2" xfId="1001"/>
    <cellStyle name="40% - Énfasis5 2 4 2 2 2" xfId="2059"/>
    <cellStyle name="40% - Énfasis5 2 4 2 3" xfId="1531"/>
    <cellStyle name="40% - Énfasis5 2 4 3" xfId="737"/>
    <cellStyle name="40% - Énfasis5 2 4 3 2" xfId="1795"/>
    <cellStyle name="40% - Énfasis5 2 4 4" xfId="1267"/>
    <cellStyle name="40% - Énfasis5 2 5" xfId="339"/>
    <cellStyle name="40% - Énfasis5 2 5 2" xfId="868"/>
    <cellStyle name="40% - Énfasis5 2 5 2 2" xfId="1926"/>
    <cellStyle name="40% - Énfasis5 2 5 3" xfId="1398"/>
    <cellStyle name="40% - Énfasis5 2 6" xfId="605"/>
    <cellStyle name="40% - Énfasis5 2 6 2" xfId="1663"/>
    <cellStyle name="40% - Énfasis5 2 7" xfId="1135"/>
    <cellStyle name="40% - Énfasis5 3" xfId="72"/>
    <cellStyle name="40% - Énfasis5 3 2" xfId="150"/>
    <cellStyle name="40% - Énfasis5 3 2 2" xfId="284"/>
    <cellStyle name="40% - Énfasis5 3 2 2 2" xfId="550"/>
    <cellStyle name="40% - Énfasis5 3 2 2 2 2" xfId="1079"/>
    <cellStyle name="40% - Énfasis5 3 2 2 2 2 2" xfId="2137"/>
    <cellStyle name="40% - Énfasis5 3 2 2 2 3" xfId="1609"/>
    <cellStyle name="40% - Énfasis5 3 2 2 3" xfId="815"/>
    <cellStyle name="40% - Énfasis5 3 2 2 3 2" xfId="1873"/>
    <cellStyle name="40% - Énfasis5 3 2 2 4" xfId="1345"/>
    <cellStyle name="40% - Énfasis5 3 2 3" xfId="418"/>
    <cellStyle name="40% - Énfasis5 3 2 3 2" xfId="947"/>
    <cellStyle name="40% - Énfasis5 3 2 3 2 2" xfId="2005"/>
    <cellStyle name="40% - Énfasis5 3 2 3 3" xfId="1477"/>
    <cellStyle name="40% - Énfasis5 3 2 4" xfId="683"/>
    <cellStyle name="40% - Énfasis5 3 2 4 2" xfId="1741"/>
    <cellStyle name="40% - Énfasis5 3 2 5" xfId="1213"/>
    <cellStyle name="40% - Énfasis5 3 3" xfId="220"/>
    <cellStyle name="40% - Énfasis5 3 3 2" xfId="486"/>
    <cellStyle name="40% - Énfasis5 3 3 2 2" xfId="1015"/>
    <cellStyle name="40% - Énfasis5 3 3 2 2 2" xfId="2073"/>
    <cellStyle name="40% - Énfasis5 3 3 2 3" xfId="1545"/>
    <cellStyle name="40% - Énfasis5 3 3 3" xfId="751"/>
    <cellStyle name="40% - Énfasis5 3 3 3 2" xfId="1809"/>
    <cellStyle name="40% - Énfasis5 3 3 4" xfId="1281"/>
    <cellStyle name="40% - Énfasis5 3 4" xfId="353"/>
    <cellStyle name="40% - Énfasis5 3 4 2" xfId="882"/>
    <cellStyle name="40% - Énfasis5 3 4 2 2" xfId="1940"/>
    <cellStyle name="40% - Énfasis5 3 4 3" xfId="1412"/>
    <cellStyle name="40% - Énfasis5 3 5" xfId="619"/>
    <cellStyle name="40% - Énfasis5 3 5 2" xfId="1677"/>
    <cellStyle name="40% - Énfasis5 3 6" xfId="1149"/>
    <cellStyle name="40% - Énfasis5 4" xfId="116"/>
    <cellStyle name="40% - Énfasis5 4 2" xfId="252"/>
    <cellStyle name="40% - Énfasis5 4 2 2" xfId="518"/>
    <cellStyle name="40% - Énfasis5 4 2 2 2" xfId="1047"/>
    <cellStyle name="40% - Énfasis5 4 2 2 2 2" xfId="2105"/>
    <cellStyle name="40% - Énfasis5 4 2 2 3" xfId="1577"/>
    <cellStyle name="40% - Énfasis5 4 2 3" xfId="783"/>
    <cellStyle name="40% - Énfasis5 4 2 3 2" xfId="1841"/>
    <cellStyle name="40% - Énfasis5 4 2 4" xfId="1313"/>
    <cellStyle name="40% - Énfasis5 4 3" xfId="386"/>
    <cellStyle name="40% - Énfasis5 4 3 2" xfId="915"/>
    <cellStyle name="40% - Énfasis5 4 3 2 2" xfId="1973"/>
    <cellStyle name="40% - Énfasis5 4 3 3" xfId="1445"/>
    <cellStyle name="40% - Énfasis5 4 4" xfId="651"/>
    <cellStyle name="40% - Énfasis5 4 4 2" xfId="1709"/>
    <cellStyle name="40% - Énfasis5 4 5" xfId="1181"/>
    <cellStyle name="40% - Énfasis5 5" xfId="185"/>
    <cellStyle name="40% - Énfasis5 5 2" xfId="453"/>
    <cellStyle name="40% - Énfasis5 5 2 2" xfId="982"/>
    <cellStyle name="40% - Énfasis5 5 2 2 2" xfId="2040"/>
    <cellStyle name="40% - Énfasis5 5 2 3" xfId="1512"/>
    <cellStyle name="40% - Énfasis5 5 3" xfId="718"/>
    <cellStyle name="40% - Énfasis5 5 3 2" xfId="1776"/>
    <cellStyle name="40% - Énfasis5 5 4" xfId="1248"/>
    <cellStyle name="40% - Énfasis5 6" xfId="319"/>
    <cellStyle name="40% - Énfasis5 6 2" xfId="850"/>
    <cellStyle name="40% - Énfasis5 6 2 2" xfId="1908"/>
    <cellStyle name="40% - Énfasis5 6 3" xfId="1380"/>
    <cellStyle name="40% - Énfasis5 7" xfId="585"/>
    <cellStyle name="40% - Énfasis5 7 2" xfId="1644"/>
    <cellStyle name="40% - Énfasis5 8" xfId="1114"/>
    <cellStyle name="40% - Énfasis6" xfId="40" builtinId="51" customBuiltin="1"/>
    <cellStyle name="40% - Énfasis6 2" xfId="59"/>
    <cellStyle name="40% - Énfasis6 2 2" xfId="103"/>
    <cellStyle name="40% - Énfasis6 2 2 2" xfId="171"/>
    <cellStyle name="40% - Énfasis6 2 2 2 2" xfId="305"/>
    <cellStyle name="40% - Énfasis6 2 2 2 2 2" xfId="571"/>
    <cellStyle name="40% - Énfasis6 2 2 2 2 2 2" xfId="1100"/>
    <cellStyle name="40% - Énfasis6 2 2 2 2 2 2 2" xfId="2158"/>
    <cellStyle name="40% - Énfasis6 2 2 2 2 2 3" xfId="1630"/>
    <cellStyle name="40% - Énfasis6 2 2 2 2 3" xfId="836"/>
    <cellStyle name="40% - Énfasis6 2 2 2 2 3 2" xfId="1894"/>
    <cellStyle name="40% - Énfasis6 2 2 2 2 4" xfId="1366"/>
    <cellStyle name="40% - Énfasis6 2 2 2 3" xfId="439"/>
    <cellStyle name="40% - Énfasis6 2 2 2 3 2" xfId="968"/>
    <cellStyle name="40% - Énfasis6 2 2 2 3 2 2" xfId="2026"/>
    <cellStyle name="40% - Énfasis6 2 2 2 3 3" xfId="1498"/>
    <cellStyle name="40% - Énfasis6 2 2 2 4" xfId="704"/>
    <cellStyle name="40% - Énfasis6 2 2 2 4 2" xfId="1762"/>
    <cellStyle name="40% - Énfasis6 2 2 2 5" xfId="1234"/>
    <cellStyle name="40% - Énfasis6 2 2 3" xfId="240"/>
    <cellStyle name="40% - Énfasis6 2 2 3 2" xfId="506"/>
    <cellStyle name="40% - Énfasis6 2 2 3 2 2" xfId="1035"/>
    <cellStyle name="40% - Énfasis6 2 2 3 2 2 2" xfId="2093"/>
    <cellStyle name="40% - Énfasis6 2 2 3 2 3" xfId="1565"/>
    <cellStyle name="40% - Énfasis6 2 2 3 3" xfId="771"/>
    <cellStyle name="40% - Énfasis6 2 2 3 3 2" xfId="1829"/>
    <cellStyle name="40% - Énfasis6 2 2 3 4" xfId="1301"/>
    <cellStyle name="40% - Énfasis6 2 2 4" xfId="374"/>
    <cellStyle name="40% - Énfasis6 2 2 4 2" xfId="903"/>
    <cellStyle name="40% - Énfasis6 2 2 4 2 2" xfId="1961"/>
    <cellStyle name="40% - Énfasis6 2 2 4 3" xfId="1433"/>
    <cellStyle name="40% - Énfasis6 2 2 5" xfId="639"/>
    <cellStyle name="40% - Énfasis6 2 2 5 2" xfId="1697"/>
    <cellStyle name="40% - Énfasis6 2 2 6" xfId="1169"/>
    <cellStyle name="40% - Énfasis6 2 3" xfId="138"/>
    <cellStyle name="40% - Énfasis6 2 3 2" xfId="272"/>
    <cellStyle name="40% - Énfasis6 2 3 2 2" xfId="538"/>
    <cellStyle name="40% - Énfasis6 2 3 2 2 2" xfId="1067"/>
    <cellStyle name="40% - Énfasis6 2 3 2 2 2 2" xfId="2125"/>
    <cellStyle name="40% - Énfasis6 2 3 2 2 3" xfId="1597"/>
    <cellStyle name="40% - Énfasis6 2 3 2 3" xfId="803"/>
    <cellStyle name="40% - Énfasis6 2 3 2 3 2" xfId="1861"/>
    <cellStyle name="40% - Énfasis6 2 3 2 4" xfId="1333"/>
    <cellStyle name="40% - Énfasis6 2 3 3" xfId="406"/>
    <cellStyle name="40% - Énfasis6 2 3 3 2" xfId="935"/>
    <cellStyle name="40% - Énfasis6 2 3 3 2 2" xfId="1993"/>
    <cellStyle name="40% - Énfasis6 2 3 3 3" xfId="1465"/>
    <cellStyle name="40% - Énfasis6 2 3 4" xfId="671"/>
    <cellStyle name="40% - Énfasis6 2 3 4 2" xfId="1729"/>
    <cellStyle name="40% - Énfasis6 2 3 5" xfId="1201"/>
    <cellStyle name="40% - Énfasis6 2 4" xfId="208"/>
    <cellStyle name="40% - Énfasis6 2 4 2" xfId="474"/>
    <cellStyle name="40% - Énfasis6 2 4 2 2" xfId="1003"/>
    <cellStyle name="40% - Énfasis6 2 4 2 2 2" xfId="2061"/>
    <cellStyle name="40% - Énfasis6 2 4 2 3" xfId="1533"/>
    <cellStyle name="40% - Énfasis6 2 4 3" xfId="739"/>
    <cellStyle name="40% - Énfasis6 2 4 3 2" xfId="1797"/>
    <cellStyle name="40% - Énfasis6 2 4 4" xfId="1269"/>
    <cellStyle name="40% - Énfasis6 2 5" xfId="341"/>
    <cellStyle name="40% - Énfasis6 2 5 2" xfId="870"/>
    <cellStyle name="40% - Énfasis6 2 5 2 2" xfId="1928"/>
    <cellStyle name="40% - Énfasis6 2 5 3" xfId="1400"/>
    <cellStyle name="40% - Énfasis6 2 6" xfId="607"/>
    <cellStyle name="40% - Énfasis6 2 6 2" xfId="1665"/>
    <cellStyle name="40% - Énfasis6 2 7" xfId="1137"/>
    <cellStyle name="40% - Énfasis6 3" xfId="74"/>
    <cellStyle name="40% - Énfasis6 3 2" xfId="152"/>
    <cellStyle name="40% - Énfasis6 3 2 2" xfId="286"/>
    <cellStyle name="40% - Énfasis6 3 2 2 2" xfId="552"/>
    <cellStyle name="40% - Énfasis6 3 2 2 2 2" xfId="1081"/>
    <cellStyle name="40% - Énfasis6 3 2 2 2 2 2" xfId="2139"/>
    <cellStyle name="40% - Énfasis6 3 2 2 2 3" xfId="1611"/>
    <cellStyle name="40% - Énfasis6 3 2 2 3" xfId="817"/>
    <cellStyle name="40% - Énfasis6 3 2 2 3 2" xfId="1875"/>
    <cellStyle name="40% - Énfasis6 3 2 2 4" xfId="1347"/>
    <cellStyle name="40% - Énfasis6 3 2 3" xfId="420"/>
    <cellStyle name="40% - Énfasis6 3 2 3 2" xfId="949"/>
    <cellStyle name="40% - Énfasis6 3 2 3 2 2" xfId="2007"/>
    <cellStyle name="40% - Énfasis6 3 2 3 3" xfId="1479"/>
    <cellStyle name="40% - Énfasis6 3 2 4" xfId="685"/>
    <cellStyle name="40% - Énfasis6 3 2 4 2" xfId="1743"/>
    <cellStyle name="40% - Énfasis6 3 2 5" xfId="1215"/>
    <cellStyle name="40% - Énfasis6 3 3" xfId="222"/>
    <cellStyle name="40% - Énfasis6 3 3 2" xfId="488"/>
    <cellStyle name="40% - Énfasis6 3 3 2 2" xfId="1017"/>
    <cellStyle name="40% - Énfasis6 3 3 2 2 2" xfId="2075"/>
    <cellStyle name="40% - Énfasis6 3 3 2 3" xfId="1547"/>
    <cellStyle name="40% - Énfasis6 3 3 3" xfId="753"/>
    <cellStyle name="40% - Énfasis6 3 3 3 2" xfId="1811"/>
    <cellStyle name="40% - Énfasis6 3 3 4" xfId="1283"/>
    <cellStyle name="40% - Énfasis6 3 4" xfId="355"/>
    <cellStyle name="40% - Énfasis6 3 4 2" xfId="884"/>
    <cellStyle name="40% - Énfasis6 3 4 2 2" xfId="1942"/>
    <cellStyle name="40% - Énfasis6 3 4 3" xfId="1414"/>
    <cellStyle name="40% - Énfasis6 3 5" xfId="621"/>
    <cellStyle name="40% - Énfasis6 3 5 2" xfId="1679"/>
    <cellStyle name="40% - Énfasis6 3 6" xfId="1151"/>
    <cellStyle name="40% - Énfasis6 4" xfId="118"/>
    <cellStyle name="40% - Énfasis6 4 2" xfId="254"/>
    <cellStyle name="40% - Énfasis6 4 2 2" xfId="520"/>
    <cellStyle name="40% - Énfasis6 4 2 2 2" xfId="1049"/>
    <cellStyle name="40% - Énfasis6 4 2 2 2 2" xfId="2107"/>
    <cellStyle name="40% - Énfasis6 4 2 2 3" xfId="1579"/>
    <cellStyle name="40% - Énfasis6 4 2 3" xfId="785"/>
    <cellStyle name="40% - Énfasis6 4 2 3 2" xfId="1843"/>
    <cellStyle name="40% - Énfasis6 4 2 4" xfId="1315"/>
    <cellStyle name="40% - Énfasis6 4 3" xfId="388"/>
    <cellStyle name="40% - Énfasis6 4 3 2" xfId="917"/>
    <cellStyle name="40% - Énfasis6 4 3 2 2" xfId="1975"/>
    <cellStyle name="40% - Énfasis6 4 3 3" xfId="1447"/>
    <cellStyle name="40% - Énfasis6 4 4" xfId="653"/>
    <cellStyle name="40% - Énfasis6 4 4 2" xfId="1711"/>
    <cellStyle name="40% - Énfasis6 4 5" xfId="1183"/>
    <cellStyle name="40% - Énfasis6 5" xfId="187"/>
    <cellStyle name="40% - Énfasis6 5 2" xfId="455"/>
    <cellStyle name="40% - Énfasis6 5 2 2" xfId="984"/>
    <cellStyle name="40% - Énfasis6 5 2 2 2" xfId="2042"/>
    <cellStyle name="40% - Énfasis6 5 2 3" xfId="1514"/>
    <cellStyle name="40% - Énfasis6 5 3" xfId="720"/>
    <cellStyle name="40% - Énfasis6 5 3 2" xfId="1778"/>
    <cellStyle name="40% - Énfasis6 5 4" xfId="1250"/>
    <cellStyle name="40% - Énfasis6 6" xfId="321"/>
    <cellStyle name="40% - Énfasis6 6 2" xfId="852"/>
    <cellStyle name="40% - Énfasis6 6 2 2" xfId="1910"/>
    <cellStyle name="40% - Énfasis6 6 3" xfId="1382"/>
    <cellStyle name="40% - Énfasis6 7" xfId="587"/>
    <cellStyle name="40% - Énfasis6 7 2" xfId="1646"/>
    <cellStyle name="40% - Énfasis6 8" xfId="1116"/>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7" builtinId="26" customBuiltin="1"/>
    <cellStyle name="Cálculo" xfId="12" builtinId="22" customBuiltin="1"/>
    <cellStyle name="Celda de comprobación" xfId="14" builtinId="23" customBuiltin="1"/>
    <cellStyle name="Celda vinculada" xfId="13" builtinId="24" customBuiltin="1"/>
    <cellStyle name="Encabezado 1" xfId="3" builtinId="16" customBuiltin="1"/>
    <cellStyle name="Encabezado 4" xfId="6"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10" builtinId="20" customBuiltin="1"/>
    <cellStyle name="Incorrecto" xfId="8" builtinId="27" customBuiltin="1"/>
    <cellStyle name="Millares" xfId="1" builtinId="3"/>
    <cellStyle name="Millares 10" xfId="175"/>
    <cellStyle name="Millares 10 2" xfId="443"/>
    <cellStyle name="Millares 10 2 2" xfId="972"/>
    <cellStyle name="Millares 10 2 2 2" xfId="2030"/>
    <cellStyle name="Millares 10 2 3" xfId="1502"/>
    <cellStyle name="Millares 10 3" xfId="708"/>
    <cellStyle name="Millares 10 3 2" xfId="1766"/>
    <cellStyle name="Millares 10 4" xfId="1238"/>
    <cellStyle name="Millares 11" xfId="323"/>
    <cellStyle name="Millares 12" xfId="309"/>
    <cellStyle name="Millares 12 2" xfId="840"/>
    <cellStyle name="Millares 12 2 2" xfId="1898"/>
    <cellStyle name="Millares 12 3" xfId="1370"/>
    <cellStyle name="Millares 13" xfId="589"/>
    <cellStyle name="Millares 14" xfId="1119"/>
    <cellStyle name="Millares 15" xfId="1104"/>
    <cellStyle name="Millares 2" xfId="43"/>
    <cellStyle name="Millares 2 2" xfId="87"/>
    <cellStyle name="Millares 2 2 2" xfId="155"/>
    <cellStyle name="Millares 2 2 2 2" xfId="289"/>
    <cellStyle name="Millares 2 2 2 2 2" xfId="555"/>
    <cellStyle name="Millares 2 2 2 2 2 2" xfId="1084"/>
    <cellStyle name="Millares 2 2 2 2 2 2 2" xfId="2142"/>
    <cellStyle name="Millares 2 2 2 2 2 3" xfId="1614"/>
    <cellStyle name="Millares 2 2 2 2 3" xfId="820"/>
    <cellStyle name="Millares 2 2 2 2 3 2" xfId="1878"/>
    <cellStyle name="Millares 2 2 2 2 4" xfId="1350"/>
    <cellStyle name="Millares 2 2 2 3" xfId="423"/>
    <cellStyle name="Millares 2 2 2 3 2" xfId="952"/>
    <cellStyle name="Millares 2 2 2 3 2 2" xfId="2010"/>
    <cellStyle name="Millares 2 2 2 3 3" xfId="1482"/>
    <cellStyle name="Millares 2 2 2 4" xfId="688"/>
    <cellStyle name="Millares 2 2 2 4 2" xfId="1746"/>
    <cellStyle name="Millares 2 2 2 5" xfId="1218"/>
    <cellStyle name="Millares 2 2 3" xfId="224"/>
    <cellStyle name="Millares 2 2 3 2" xfId="490"/>
    <cellStyle name="Millares 2 2 3 2 2" xfId="1019"/>
    <cellStyle name="Millares 2 2 3 2 2 2" xfId="2077"/>
    <cellStyle name="Millares 2 2 3 2 3" xfId="1549"/>
    <cellStyle name="Millares 2 2 3 3" xfId="755"/>
    <cellStyle name="Millares 2 2 3 3 2" xfId="1813"/>
    <cellStyle name="Millares 2 2 3 4" xfId="1285"/>
    <cellStyle name="Millares 2 2 4" xfId="358"/>
    <cellStyle name="Millares 2 2 4 2" xfId="887"/>
    <cellStyle name="Millares 2 2 4 2 2" xfId="1945"/>
    <cellStyle name="Millares 2 2 4 3" xfId="1417"/>
    <cellStyle name="Millares 2 2 5" xfId="623"/>
    <cellStyle name="Millares 2 2 5 2" xfId="1681"/>
    <cellStyle name="Millares 2 2 6" xfId="1153"/>
    <cellStyle name="Millares 2 3" xfId="80"/>
    <cellStyle name="Millares 2 4" xfId="122"/>
    <cellStyle name="Millares 2 4 2" xfId="256"/>
    <cellStyle name="Millares 2 4 2 2" xfId="522"/>
    <cellStyle name="Millares 2 4 2 2 2" xfId="1051"/>
    <cellStyle name="Millares 2 4 2 2 2 2" xfId="2109"/>
    <cellStyle name="Millares 2 4 2 2 3" xfId="1581"/>
    <cellStyle name="Millares 2 4 2 3" xfId="787"/>
    <cellStyle name="Millares 2 4 2 3 2" xfId="1845"/>
    <cellStyle name="Millares 2 4 2 4" xfId="1317"/>
    <cellStyle name="Millares 2 4 3" xfId="390"/>
    <cellStyle name="Millares 2 4 3 2" xfId="919"/>
    <cellStyle name="Millares 2 4 3 2 2" xfId="1977"/>
    <cellStyle name="Millares 2 4 3 3" xfId="1449"/>
    <cellStyle name="Millares 2 4 4" xfId="655"/>
    <cellStyle name="Millares 2 4 4 2" xfId="1713"/>
    <cellStyle name="Millares 2 4 5" xfId="1185"/>
    <cellStyle name="Millares 2 5" xfId="192"/>
    <cellStyle name="Millares 2 5 2" xfId="458"/>
    <cellStyle name="Millares 2 5 2 2" xfId="987"/>
    <cellStyle name="Millares 2 5 2 2 2" xfId="2045"/>
    <cellStyle name="Millares 2 5 2 3" xfId="1517"/>
    <cellStyle name="Millares 2 5 3" xfId="723"/>
    <cellStyle name="Millares 2 5 3 2" xfId="1781"/>
    <cellStyle name="Millares 2 5 4" xfId="1253"/>
    <cellStyle name="Millares 2 6" xfId="325"/>
    <cellStyle name="Millares 2 6 2" xfId="854"/>
    <cellStyle name="Millares 2 6 2 2" xfId="1912"/>
    <cellStyle name="Millares 2 6 3" xfId="1384"/>
    <cellStyle name="Millares 2 7" xfId="591"/>
    <cellStyle name="Millares 2 7 2" xfId="1649"/>
    <cellStyle name="Millares 2 8" xfId="1121"/>
    <cellStyle name="Millares 3" xfId="46"/>
    <cellStyle name="Millares 3 2" xfId="90"/>
    <cellStyle name="Millares 3 2 2" xfId="158"/>
    <cellStyle name="Millares 3 2 2 2" xfId="292"/>
    <cellStyle name="Millares 3 2 2 2 2" xfId="558"/>
    <cellStyle name="Millares 3 2 2 2 2 2" xfId="1087"/>
    <cellStyle name="Millares 3 2 2 2 2 2 2" xfId="2145"/>
    <cellStyle name="Millares 3 2 2 2 2 3" xfId="1617"/>
    <cellStyle name="Millares 3 2 2 2 3" xfId="823"/>
    <cellStyle name="Millares 3 2 2 2 3 2" xfId="1881"/>
    <cellStyle name="Millares 3 2 2 2 4" xfId="1353"/>
    <cellStyle name="Millares 3 2 2 3" xfId="426"/>
    <cellStyle name="Millares 3 2 2 3 2" xfId="955"/>
    <cellStyle name="Millares 3 2 2 3 2 2" xfId="2013"/>
    <cellStyle name="Millares 3 2 2 3 3" xfId="1485"/>
    <cellStyle name="Millares 3 2 2 4" xfId="691"/>
    <cellStyle name="Millares 3 2 2 4 2" xfId="1749"/>
    <cellStyle name="Millares 3 2 2 5" xfId="1221"/>
    <cellStyle name="Millares 3 2 3" xfId="227"/>
    <cellStyle name="Millares 3 2 3 2" xfId="493"/>
    <cellStyle name="Millares 3 2 3 2 2" xfId="1022"/>
    <cellStyle name="Millares 3 2 3 2 2 2" xfId="2080"/>
    <cellStyle name="Millares 3 2 3 2 3" xfId="1552"/>
    <cellStyle name="Millares 3 2 3 3" xfId="758"/>
    <cellStyle name="Millares 3 2 3 3 2" xfId="1816"/>
    <cellStyle name="Millares 3 2 3 4" xfId="1288"/>
    <cellStyle name="Millares 3 2 4" xfId="361"/>
    <cellStyle name="Millares 3 2 4 2" xfId="890"/>
    <cellStyle name="Millares 3 2 4 2 2" xfId="1948"/>
    <cellStyle name="Millares 3 2 4 3" xfId="1420"/>
    <cellStyle name="Millares 3 2 5" xfId="626"/>
    <cellStyle name="Millares 3 2 5 2" xfId="1684"/>
    <cellStyle name="Millares 3 2 6" xfId="1156"/>
    <cellStyle name="Millares 3 3" xfId="82"/>
    <cellStyle name="Millares 3 4" xfId="125"/>
    <cellStyle name="Millares 3 4 2" xfId="259"/>
    <cellStyle name="Millares 3 4 2 2" xfId="525"/>
    <cellStyle name="Millares 3 4 2 2 2" xfId="1054"/>
    <cellStyle name="Millares 3 4 2 2 2 2" xfId="2112"/>
    <cellStyle name="Millares 3 4 2 2 3" xfId="1584"/>
    <cellStyle name="Millares 3 4 2 3" xfId="790"/>
    <cellStyle name="Millares 3 4 2 3 2" xfId="1848"/>
    <cellStyle name="Millares 3 4 2 4" xfId="1320"/>
    <cellStyle name="Millares 3 4 3" xfId="393"/>
    <cellStyle name="Millares 3 4 3 2" xfId="922"/>
    <cellStyle name="Millares 3 4 3 2 2" xfId="1980"/>
    <cellStyle name="Millares 3 4 3 3" xfId="1452"/>
    <cellStyle name="Millares 3 4 4" xfId="658"/>
    <cellStyle name="Millares 3 4 4 2" xfId="1716"/>
    <cellStyle name="Millares 3 4 5" xfId="1188"/>
    <cellStyle name="Millares 3 5" xfId="195"/>
    <cellStyle name="Millares 3 5 2" xfId="461"/>
    <cellStyle name="Millares 3 5 2 2" xfId="990"/>
    <cellStyle name="Millares 3 5 2 2 2" xfId="2048"/>
    <cellStyle name="Millares 3 5 2 3" xfId="1520"/>
    <cellStyle name="Millares 3 5 3" xfId="726"/>
    <cellStyle name="Millares 3 5 3 2" xfId="1784"/>
    <cellStyle name="Millares 3 5 4" xfId="1256"/>
    <cellStyle name="Millares 3 6" xfId="328"/>
    <cellStyle name="Millares 3 6 2" xfId="857"/>
    <cellStyle name="Millares 3 6 2 2" xfId="1915"/>
    <cellStyle name="Millares 3 6 3" xfId="1387"/>
    <cellStyle name="Millares 3 7" xfId="594"/>
    <cellStyle name="Millares 3 7 2" xfId="1652"/>
    <cellStyle name="Millares 3 8" xfId="1124"/>
    <cellStyle name="Millares 4" xfId="77"/>
    <cellStyle name="Millares 5" xfId="62"/>
    <cellStyle name="Millares 5 2" xfId="140"/>
    <cellStyle name="Millares 5 2 2" xfId="274"/>
    <cellStyle name="Millares 5 2 2 2" xfId="540"/>
    <cellStyle name="Millares 5 2 2 2 2" xfId="1069"/>
    <cellStyle name="Millares 5 2 2 2 2 2" xfId="2127"/>
    <cellStyle name="Millares 5 2 2 2 3" xfId="1599"/>
    <cellStyle name="Millares 5 2 2 3" xfId="805"/>
    <cellStyle name="Millares 5 2 2 3 2" xfId="1863"/>
    <cellStyle name="Millares 5 2 2 4" xfId="1335"/>
    <cellStyle name="Millares 5 2 3" xfId="408"/>
    <cellStyle name="Millares 5 2 3 2" xfId="937"/>
    <cellStyle name="Millares 5 2 3 2 2" xfId="1995"/>
    <cellStyle name="Millares 5 2 3 3" xfId="1467"/>
    <cellStyle name="Millares 5 2 4" xfId="673"/>
    <cellStyle name="Millares 5 2 4 2" xfId="1731"/>
    <cellStyle name="Millares 5 2 5" xfId="1203"/>
    <cellStyle name="Millares 5 3" xfId="210"/>
    <cellStyle name="Millares 5 3 2" xfId="476"/>
    <cellStyle name="Millares 5 3 2 2" xfId="1005"/>
    <cellStyle name="Millares 5 3 2 2 2" xfId="2063"/>
    <cellStyle name="Millares 5 3 2 3" xfId="1535"/>
    <cellStyle name="Millares 5 3 3" xfId="741"/>
    <cellStyle name="Millares 5 3 3 2" xfId="1799"/>
    <cellStyle name="Millares 5 3 4" xfId="1271"/>
    <cellStyle name="Millares 5 4" xfId="343"/>
    <cellStyle name="Millares 5 4 2" xfId="872"/>
    <cellStyle name="Millares 5 4 2 2" xfId="1930"/>
    <cellStyle name="Millares 5 4 3" xfId="1402"/>
    <cellStyle name="Millares 5 5" xfId="609"/>
    <cellStyle name="Millares 5 5 2" xfId="1667"/>
    <cellStyle name="Millares 5 6" xfId="1139"/>
    <cellStyle name="Millares 6" xfId="120"/>
    <cellStyle name="Millares 7" xfId="106"/>
    <cellStyle name="Millares 7 2" xfId="242"/>
    <cellStyle name="Millares 7 2 2" xfId="508"/>
    <cellStyle name="Millares 7 2 2 2" xfId="1037"/>
    <cellStyle name="Millares 7 2 2 2 2" xfId="2095"/>
    <cellStyle name="Millares 7 2 2 3" xfId="1567"/>
    <cellStyle name="Millares 7 2 3" xfId="773"/>
    <cellStyle name="Millares 7 2 3 2" xfId="1831"/>
    <cellStyle name="Millares 7 2 4" xfId="1303"/>
    <cellStyle name="Millares 7 3" xfId="376"/>
    <cellStyle name="Millares 7 3 2" xfId="905"/>
    <cellStyle name="Millares 7 3 2 2" xfId="1963"/>
    <cellStyle name="Millares 7 3 3" xfId="1435"/>
    <cellStyle name="Millares 7 4" xfId="641"/>
    <cellStyle name="Millares 7 4 2" xfId="1699"/>
    <cellStyle name="Millares 7 5" xfId="1171"/>
    <cellStyle name="Millares 8" xfId="173"/>
    <cellStyle name="Millares 8 2" xfId="307"/>
    <cellStyle name="Millares 8 2 2" xfId="573"/>
    <cellStyle name="Millares 8 2 2 2" xfId="1102"/>
    <cellStyle name="Millares 8 2 2 2 2" xfId="2160"/>
    <cellStyle name="Millares 8 2 2 3" xfId="1632"/>
    <cellStyle name="Millares 8 2 3" xfId="838"/>
    <cellStyle name="Millares 8 2 3 2" xfId="1896"/>
    <cellStyle name="Millares 8 2 4" xfId="1368"/>
    <cellStyle name="Millares 8 3" xfId="441"/>
    <cellStyle name="Millares 8 3 2" xfId="970"/>
    <cellStyle name="Millares 8 3 2 2" xfId="2028"/>
    <cellStyle name="Millares 8 3 3" xfId="1500"/>
    <cellStyle name="Millares 8 4" xfId="706"/>
    <cellStyle name="Millares 8 4 2" xfId="1764"/>
    <cellStyle name="Millares 8 5" xfId="1236"/>
    <cellStyle name="Millares 9" xfId="190"/>
    <cellStyle name="Neutral" xfId="9" builtinId="28" customBuiltin="1"/>
    <cellStyle name="Normal" xfId="0" builtinId="0"/>
    <cellStyle name="Normal 10" xfId="105"/>
    <cellStyle name="Normal 10 2" xfId="241"/>
    <cellStyle name="Normal 10 2 2" xfId="507"/>
    <cellStyle name="Normal 10 2 2 2" xfId="1036"/>
    <cellStyle name="Normal 10 2 2 2 2" xfId="2094"/>
    <cellStyle name="Normal 10 2 2 3" xfId="1566"/>
    <cellStyle name="Normal 10 2 3" xfId="772"/>
    <cellStyle name="Normal 10 2 3 2" xfId="1830"/>
    <cellStyle name="Normal 10 2 4" xfId="1302"/>
    <cellStyle name="Normal 10 3" xfId="375"/>
    <cellStyle name="Normal 10 3 2" xfId="904"/>
    <cellStyle name="Normal 10 3 2 2" xfId="1962"/>
    <cellStyle name="Normal 10 3 3" xfId="1434"/>
    <cellStyle name="Normal 10 4" xfId="640"/>
    <cellStyle name="Normal 10 4 2" xfId="1698"/>
    <cellStyle name="Normal 10 5" xfId="1170"/>
    <cellStyle name="Normal 11" xfId="172"/>
    <cellStyle name="Normal 11 2" xfId="306"/>
    <cellStyle name="Normal 11 2 2" xfId="572"/>
    <cellStyle name="Normal 11 2 2 2" xfId="1101"/>
    <cellStyle name="Normal 11 2 2 2 2" xfId="2159"/>
    <cellStyle name="Normal 11 2 2 3" xfId="1631"/>
    <cellStyle name="Normal 11 2 3" xfId="837"/>
    <cellStyle name="Normal 11 2 3 2" xfId="1895"/>
    <cellStyle name="Normal 11 2 4" xfId="1367"/>
    <cellStyle name="Normal 11 3" xfId="440"/>
    <cellStyle name="Normal 11 3 2" xfId="969"/>
    <cellStyle name="Normal 11 3 2 2" xfId="2027"/>
    <cellStyle name="Normal 11 3 3" xfId="1499"/>
    <cellStyle name="Normal 11 4" xfId="705"/>
    <cellStyle name="Normal 11 4 2" xfId="1763"/>
    <cellStyle name="Normal 11 5" xfId="1235"/>
    <cellStyle name="Normal 12" xfId="189"/>
    <cellStyle name="Normal 13" xfId="174"/>
    <cellStyle name="Normal 13 2" xfId="442"/>
    <cellStyle name="Normal 13 2 2" xfId="971"/>
    <cellStyle name="Normal 13 2 2 2" xfId="2029"/>
    <cellStyle name="Normal 13 2 3" xfId="1501"/>
    <cellStyle name="Normal 13 3" xfId="707"/>
    <cellStyle name="Normal 13 3 2" xfId="1765"/>
    <cellStyle name="Normal 13 4" xfId="1237"/>
    <cellStyle name="Normal 14" xfId="322"/>
    <cellStyle name="Normal 15" xfId="308"/>
    <cellStyle name="Normal 15 2" xfId="839"/>
    <cellStyle name="Normal 15 2 2" xfId="1897"/>
    <cellStyle name="Normal 15 3" xfId="1369"/>
    <cellStyle name="Normal 16" xfId="574"/>
    <cellStyle name="Normal 16 2" xfId="1633"/>
    <cellStyle name="Normal 17" xfId="588"/>
    <cellStyle name="Normal 17 2" xfId="1647"/>
    <cellStyle name="Normal 18" xfId="1118"/>
    <cellStyle name="Normal 18 2" xfId="2161"/>
    <cellStyle name="Normal 19" xfId="1103"/>
    <cellStyle name="Normal 2" xfId="42"/>
    <cellStyle name="Normal 2 2" xfId="83"/>
    <cellStyle name="Normal 2 3" xfId="86"/>
    <cellStyle name="Normal 2 3 2" xfId="154"/>
    <cellStyle name="Normal 2 3 2 2" xfId="288"/>
    <cellStyle name="Normal 2 3 2 2 2" xfId="554"/>
    <cellStyle name="Normal 2 3 2 2 2 2" xfId="1083"/>
    <cellStyle name="Normal 2 3 2 2 2 2 2" xfId="2141"/>
    <cellStyle name="Normal 2 3 2 2 2 3" xfId="1613"/>
    <cellStyle name="Normal 2 3 2 2 3" xfId="819"/>
    <cellStyle name="Normal 2 3 2 2 3 2" xfId="1877"/>
    <cellStyle name="Normal 2 3 2 2 4" xfId="1349"/>
    <cellStyle name="Normal 2 3 2 3" xfId="422"/>
    <cellStyle name="Normal 2 3 2 3 2" xfId="951"/>
    <cellStyle name="Normal 2 3 2 3 2 2" xfId="2009"/>
    <cellStyle name="Normal 2 3 2 3 3" xfId="1481"/>
    <cellStyle name="Normal 2 3 2 4" xfId="687"/>
    <cellStyle name="Normal 2 3 2 4 2" xfId="1745"/>
    <cellStyle name="Normal 2 3 2 5" xfId="1217"/>
    <cellStyle name="Normal 2 3 3" xfId="223"/>
    <cellStyle name="Normal 2 3 3 2" xfId="489"/>
    <cellStyle name="Normal 2 3 3 2 2" xfId="1018"/>
    <cellStyle name="Normal 2 3 3 2 2 2" xfId="2076"/>
    <cellStyle name="Normal 2 3 3 2 3" xfId="1548"/>
    <cellStyle name="Normal 2 3 3 3" xfId="754"/>
    <cellStyle name="Normal 2 3 3 3 2" xfId="1812"/>
    <cellStyle name="Normal 2 3 3 4" xfId="1284"/>
    <cellStyle name="Normal 2 3 4" xfId="357"/>
    <cellStyle name="Normal 2 3 4 2" xfId="886"/>
    <cellStyle name="Normal 2 3 4 2 2" xfId="1944"/>
    <cellStyle name="Normal 2 3 4 3" xfId="1416"/>
    <cellStyle name="Normal 2 3 5" xfId="622"/>
    <cellStyle name="Normal 2 3 5 2" xfId="1680"/>
    <cellStyle name="Normal 2 3 6" xfId="1152"/>
    <cellStyle name="Normal 2 4" xfId="78"/>
    <cellStyle name="Normal 2 5" xfId="121"/>
    <cellStyle name="Normal 2 5 2" xfId="255"/>
    <cellStyle name="Normal 2 5 2 2" xfId="521"/>
    <cellStyle name="Normal 2 5 2 2 2" xfId="1050"/>
    <cellStyle name="Normal 2 5 2 2 2 2" xfId="2108"/>
    <cellStyle name="Normal 2 5 2 2 3" xfId="1580"/>
    <cellStyle name="Normal 2 5 2 3" xfId="786"/>
    <cellStyle name="Normal 2 5 2 3 2" xfId="1844"/>
    <cellStyle name="Normal 2 5 2 4" xfId="1316"/>
    <cellStyle name="Normal 2 5 3" xfId="389"/>
    <cellStyle name="Normal 2 5 3 2" xfId="918"/>
    <cellStyle name="Normal 2 5 3 2 2" xfId="1976"/>
    <cellStyle name="Normal 2 5 3 3" xfId="1448"/>
    <cellStyle name="Normal 2 5 4" xfId="654"/>
    <cellStyle name="Normal 2 5 4 2" xfId="1712"/>
    <cellStyle name="Normal 2 5 5" xfId="1184"/>
    <cellStyle name="Normal 2 6" xfId="191"/>
    <cellStyle name="Normal 2 6 2" xfId="457"/>
    <cellStyle name="Normal 2 6 2 2" xfId="986"/>
    <cellStyle name="Normal 2 6 2 2 2" xfId="2044"/>
    <cellStyle name="Normal 2 6 2 3" xfId="1516"/>
    <cellStyle name="Normal 2 6 3" xfId="722"/>
    <cellStyle name="Normal 2 6 3 2" xfId="1780"/>
    <cellStyle name="Normal 2 6 4" xfId="1252"/>
    <cellStyle name="Normal 2 7" xfId="324"/>
    <cellStyle name="Normal 2 7 2" xfId="853"/>
    <cellStyle name="Normal 2 7 2 2" xfId="1911"/>
    <cellStyle name="Normal 2 7 3" xfId="1383"/>
    <cellStyle name="Normal 2 8" xfId="590"/>
    <cellStyle name="Normal 2 8 2" xfId="1648"/>
    <cellStyle name="Normal 2 9" xfId="1120"/>
    <cellStyle name="Normal 20" xfId="2162"/>
    <cellStyle name="Normal 3" xfId="45"/>
    <cellStyle name="Normal 3 2" xfId="89"/>
    <cellStyle name="Normal 3 2 2" xfId="157"/>
    <cellStyle name="Normal 3 2 2 2" xfId="291"/>
    <cellStyle name="Normal 3 2 2 2 2" xfId="557"/>
    <cellStyle name="Normal 3 2 2 2 2 2" xfId="1086"/>
    <cellStyle name="Normal 3 2 2 2 2 2 2" xfId="2144"/>
    <cellStyle name="Normal 3 2 2 2 2 3" xfId="1616"/>
    <cellStyle name="Normal 3 2 2 2 3" xfId="822"/>
    <cellStyle name="Normal 3 2 2 2 3 2" xfId="1880"/>
    <cellStyle name="Normal 3 2 2 2 4" xfId="1352"/>
    <cellStyle name="Normal 3 2 2 3" xfId="425"/>
    <cellStyle name="Normal 3 2 2 3 2" xfId="954"/>
    <cellStyle name="Normal 3 2 2 3 2 2" xfId="2012"/>
    <cellStyle name="Normal 3 2 2 3 3" xfId="1484"/>
    <cellStyle name="Normal 3 2 2 4" xfId="690"/>
    <cellStyle name="Normal 3 2 2 4 2" xfId="1748"/>
    <cellStyle name="Normal 3 2 2 5" xfId="1220"/>
    <cellStyle name="Normal 3 2 3" xfId="226"/>
    <cellStyle name="Normal 3 2 3 2" xfId="492"/>
    <cellStyle name="Normal 3 2 3 2 2" xfId="1021"/>
    <cellStyle name="Normal 3 2 3 2 2 2" xfId="2079"/>
    <cellStyle name="Normal 3 2 3 2 3" xfId="1551"/>
    <cellStyle name="Normal 3 2 3 3" xfId="757"/>
    <cellStyle name="Normal 3 2 3 3 2" xfId="1815"/>
    <cellStyle name="Normal 3 2 3 4" xfId="1287"/>
    <cellStyle name="Normal 3 2 4" xfId="360"/>
    <cellStyle name="Normal 3 2 4 2" xfId="889"/>
    <cellStyle name="Normal 3 2 4 2 2" xfId="1947"/>
    <cellStyle name="Normal 3 2 4 3" xfId="1419"/>
    <cellStyle name="Normal 3 2 5" xfId="625"/>
    <cellStyle name="Normal 3 2 5 2" xfId="1683"/>
    <cellStyle name="Normal 3 2 6" xfId="1155"/>
    <cellStyle name="Normal 3 3" xfId="81"/>
    <cellStyle name="Normal 3 4" xfId="124"/>
    <cellStyle name="Normal 3 4 2" xfId="258"/>
    <cellStyle name="Normal 3 4 2 2" xfId="524"/>
    <cellStyle name="Normal 3 4 2 2 2" xfId="1053"/>
    <cellStyle name="Normal 3 4 2 2 2 2" xfId="2111"/>
    <cellStyle name="Normal 3 4 2 2 3" xfId="1583"/>
    <cellStyle name="Normal 3 4 2 3" xfId="789"/>
    <cellStyle name="Normal 3 4 2 3 2" xfId="1847"/>
    <cellStyle name="Normal 3 4 2 4" xfId="1319"/>
    <cellStyle name="Normal 3 4 3" xfId="392"/>
    <cellStyle name="Normal 3 4 3 2" xfId="921"/>
    <cellStyle name="Normal 3 4 3 2 2" xfId="1979"/>
    <cellStyle name="Normal 3 4 3 3" xfId="1451"/>
    <cellStyle name="Normal 3 4 4" xfId="657"/>
    <cellStyle name="Normal 3 4 4 2" xfId="1715"/>
    <cellStyle name="Normal 3 4 5" xfId="1187"/>
    <cellStyle name="Normal 3 5" xfId="194"/>
    <cellStyle name="Normal 3 5 2" xfId="460"/>
    <cellStyle name="Normal 3 5 2 2" xfId="989"/>
    <cellStyle name="Normal 3 5 2 2 2" xfId="2047"/>
    <cellStyle name="Normal 3 5 2 3" xfId="1519"/>
    <cellStyle name="Normal 3 5 3" xfId="725"/>
    <cellStyle name="Normal 3 5 3 2" xfId="1783"/>
    <cellStyle name="Normal 3 5 4" xfId="1255"/>
    <cellStyle name="Normal 3 6" xfId="327"/>
    <cellStyle name="Normal 3 6 2" xfId="856"/>
    <cellStyle name="Normal 3 6 2 2" xfId="1914"/>
    <cellStyle name="Normal 3 6 3" xfId="1386"/>
    <cellStyle name="Normal 3 7" xfId="593"/>
    <cellStyle name="Normal 3 7 2" xfId="1651"/>
    <cellStyle name="Normal 3 8" xfId="1123"/>
    <cellStyle name="Normal 4" xfId="84"/>
    <cellStyle name="Normal 5" xfId="75"/>
    <cellStyle name="Normal 5 2" xfId="104"/>
    <cellStyle name="Normal 6" xfId="85"/>
    <cellStyle name="Normal 7" xfId="61"/>
    <cellStyle name="Normal 7 2" xfId="139"/>
    <cellStyle name="Normal 7 2 2" xfId="273"/>
    <cellStyle name="Normal 7 2 2 2" xfId="539"/>
    <cellStyle name="Normal 7 2 2 2 2" xfId="1068"/>
    <cellStyle name="Normal 7 2 2 2 2 2" xfId="2126"/>
    <cellStyle name="Normal 7 2 2 2 3" xfId="1598"/>
    <cellStyle name="Normal 7 2 2 3" xfId="804"/>
    <cellStyle name="Normal 7 2 2 3 2" xfId="1862"/>
    <cellStyle name="Normal 7 2 2 4" xfId="1334"/>
    <cellStyle name="Normal 7 2 3" xfId="407"/>
    <cellStyle name="Normal 7 2 3 2" xfId="936"/>
    <cellStyle name="Normal 7 2 3 2 2" xfId="1994"/>
    <cellStyle name="Normal 7 2 3 3" xfId="1466"/>
    <cellStyle name="Normal 7 2 4" xfId="672"/>
    <cellStyle name="Normal 7 2 4 2" xfId="1730"/>
    <cellStyle name="Normal 7 2 5" xfId="1202"/>
    <cellStyle name="Normal 7 3" xfId="209"/>
    <cellStyle name="Normal 7 3 2" xfId="475"/>
    <cellStyle name="Normal 7 3 2 2" xfId="1004"/>
    <cellStyle name="Normal 7 3 2 2 2" xfId="2062"/>
    <cellStyle name="Normal 7 3 2 3" xfId="1534"/>
    <cellStyle name="Normal 7 3 3" xfId="740"/>
    <cellStyle name="Normal 7 3 3 2" xfId="1798"/>
    <cellStyle name="Normal 7 3 4" xfId="1270"/>
    <cellStyle name="Normal 7 4" xfId="342"/>
    <cellStyle name="Normal 7 4 2" xfId="871"/>
    <cellStyle name="Normal 7 4 2 2" xfId="1929"/>
    <cellStyle name="Normal 7 4 3" xfId="1401"/>
    <cellStyle name="Normal 7 5" xfId="608"/>
    <cellStyle name="Normal 7 5 2" xfId="1666"/>
    <cellStyle name="Normal 7 6" xfId="1138"/>
    <cellStyle name="Normal 8" xfId="119"/>
    <cellStyle name="Normal 9" xfId="79"/>
    <cellStyle name="Normal 9 2" xfId="153"/>
    <cellStyle name="Normal 9 2 2" xfId="287"/>
    <cellStyle name="Normal 9 2 2 2" xfId="553"/>
    <cellStyle name="Normal 9 2 2 2 2" xfId="1082"/>
    <cellStyle name="Normal 9 2 2 2 2 2" xfId="2140"/>
    <cellStyle name="Normal 9 2 2 2 3" xfId="1612"/>
    <cellStyle name="Normal 9 2 2 3" xfId="818"/>
    <cellStyle name="Normal 9 2 2 3 2" xfId="1876"/>
    <cellStyle name="Normal 9 2 2 4" xfId="1348"/>
    <cellStyle name="Normal 9 2 3" xfId="421"/>
    <cellStyle name="Normal 9 2 3 2" xfId="950"/>
    <cellStyle name="Normal 9 2 3 2 2" xfId="2008"/>
    <cellStyle name="Normal 9 2 3 3" xfId="1480"/>
    <cellStyle name="Normal 9 2 4" xfId="686"/>
    <cellStyle name="Normal 9 2 4 2" xfId="1744"/>
    <cellStyle name="Normal 9 2 5" xfId="1216"/>
    <cellStyle name="Normal 9 3" xfId="188"/>
    <cellStyle name="Normal 9 3 2" xfId="456"/>
    <cellStyle name="Normal 9 3 2 2" xfId="985"/>
    <cellStyle name="Normal 9 3 2 2 2" xfId="2043"/>
    <cellStyle name="Normal 9 3 2 3" xfId="1515"/>
    <cellStyle name="Normal 9 3 3" xfId="721"/>
    <cellStyle name="Normal 9 3 3 2" xfId="1779"/>
    <cellStyle name="Normal 9 3 4" xfId="1251"/>
    <cellStyle name="Normal 9 4" xfId="356"/>
    <cellStyle name="Normal 9 4 2" xfId="885"/>
    <cellStyle name="Normal 9 4 2 2" xfId="1943"/>
    <cellStyle name="Normal 9 4 3" xfId="1415"/>
    <cellStyle name="Normal 9 5" xfId="575"/>
    <cellStyle name="Normal 9 5 2" xfId="1634"/>
    <cellStyle name="Normal 9 6" xfId="1117"/>
    <cellStyle name="Notas 2" xfId="44"/>
    <cellStyle name="Notas 2 2" xfId="88"/>
    <cellStyle name="Notas 2 2 2" xfId="156"/>
    <cellStyle name="Notas 2 2 2 2" xfId="290"/>
    <cellStyle name="Notas 2 2 2 2 2" xfId="556"/>
    <cellStyle name="Notas 2 2 2 2 2 2" xfId="1085"/>
    <cellStyle name="Notas 2 2 2 2 2 2 2" xfId="2143"/>
    <cellStyle name="Notas 2 2 2 2 2 3" xfId="1615"/>
    <cellStyle name="Notas 2 2 2 2 3" xfId="821"/>
    <cellStyle name="Notas 2 2 2 2 3 2" xfId="1879"/>
    <cellStyle name="Notas 2 2 2 2 4" xfId="1351"/>
    <cellStyle name="Notas 2 2 2 3" xfId="424"/>
    <cellStyle name="Notas 2 2 2 3 2" xfId="953"/>
    <cellStyle name="Notas 2 2 2 3 2 2" xfId="2011"/>
    <cellStyle name="Notas 2 2 2 3 3" xfId="1483"/>
    <cellStyle name="Notas 2 2 2 4" xfId="689"/>
    <cellStyle name="Notas 2 2 2 4 2" xfId="1747"/>
    <cellStyle name="Notas 2 2 2 5" xfId="1219"/>
    <cellStyle name="Notas 2 2 3" xfId="225"/>
    <cellStyle name="Notas 2 2 3 2" xfId="491"/>
    <cellStyle name="Notas 2 2 3 2 2" xfId="1020"/>
    <cellStyle name="Notas 2 2 3 2 2 2" xfId="2078"/>
    <cellStyle name="Notas 2 2 3 2 3" xfId="1550"/>
    <cellStyle name="Notas 2 2 3 3" xfId="756"/>
    <cellStyle name="Notas 2 2 3 3 2" xfId="1814"/>
    <cellStyle name="Notas 2 2 3 4" xfId="1286"/>
    <cellStyle name="Notas 2 2 4" xfId="359"/>
    <cellStyle name="Notas 2 2 4 2" xfId="888"/>
    <cellStyle name="Notas 2 2 4 2 2" xfId="1946"/>
    <cellStyle name="Notas 2 2 4 3" xfId="1418"/>
    <cellStyle name="Notas 2 2 5" xfId="624"/>
    <cellStyle name="Notas 2 2 5 2" xfId="1682"/>
    <cellStyle name="Notas 2 2 6" xfId="1154"/>
    <cellStyle name="Notas 2 3" xfId="123"/>
    <cellStyle name="Notas 2 3 2" xfId="257"/>
    <cellStyle name="Notas 2 3 2 2" xfId="523"/>
    <cellStyle name="Notas 2 3 2 2 2" xfId="1052"/>
    <cellStyle name="Notas 2 3 2 2 2 2" xfId="2110"/>
    <cellStyle name="Notas 2 3 2 2 3" xfId="1582"/>
    <cellStyle name="Notas 2 3 2 3" xfId="788"/>
    <cellStyle name="Notas 2 3 2 3 2" xfId="1846"/>
    <cellStyle name="Notas 2 3 2 4" xfId="1318"/>
    <cellStyle name="Notas 2 3 3" xfId="391"/>
    <cellStyle name="Notas 2 3 3 2" xfId="920"/>
    <cellStyle name="Notas 2 3 3 2 2" xfId="1978"/>
    <cellStyle name="Notas 2 3 3 3" xfId="1450"/>
    <cellStyle name="Notas 2 3 4" xfId="656"/>
    <cellStyle name="Notas 2 3 4 2" xfId="1714"/>
    <cellStyle name="Notas 2 3 5" xfId="1186"/>
    <cellStyle name="Notas 2 4" xfId="193"/>
    <cellStyle name="Notas 2 4 2" xfId="459"/>
    <cellStyle name="Notas 2 4 2 2" xfId="988"/>
    <cellStyle name="Notas 2 4 2 2 2" xfId="2046"/>
    <cellStyle name="Notas 2 4 2 3" xfId="1518"/>
    <cellStyle name="Notas 2 4 3" xfId="724"/>
    <cellStyle name="Notas 2 4 3 2" xfId="1782"/>
    <cellStyle name="Notas 2 4 4" xfId="1254"/>
    <cellStyle name="Notas 2 5" xfId="326"/>
    <cellStyle name="Notas 2 5 2" xfId="855"/>
    <cellStyle name="Notas 2 5 2 2" xfId="1913"/>
    <cellStyle name="Notas 2 5 3" xfId="1385"/>
    <cellStyle name="Notas 2 6" xfId="592"/>
    <cellStyle name="Notas 2 6 2" xfId="1650"/>
    <cellStyle name="Notas 2 7" xfId="1122"/>
    <cellStyle name="Notas 3" xfId="47"/>
    <cellStyle name="Notas 3 2" xfId="91"/>
    <cellStyle name="Notas 3 2 2" xfId="159"/>
    <cellStyle name="Notas 3 2 2 2" xfId="293"/>
    <cellStyle name="Notas 3 2 2 2 2" xfId="559"/>
    <cellStyle name="Notas 3 2 2 2 2 2" xfId="1088"/>
    <cellStyle name="Notas 3 2 2 2 2 2 2" xfId="2146"/>
    <cellStyle name="Notas 3 2 2 2 2 3" xfId="1618"/>
    <cellStyle name="Notas 3 2 2 2 3" xfId="824"/>
    <cellStyle name="Notas 3 2 2 2 3 2" xfId="1882"/>
    <cellStyle name="Notas 3 2 2 2 4" xfId="1354"/>
    <cellStyle name="Notas 3 2 2 3" xfId="427"/>
    <cellStyle name="Notas 3 2 2 3 2" xfId="956"/>
    <cellStyle name="Notas 3 2 2 3 2 2" xfId="2014"/>
    <cellStyle name="Notas 3 2 2 3 3" xfId="1486"/>
    <cellStyle name="Notas 3 2 2 4" xfId="692"/>
    <cellStyle name="Notas 3 2 2 4 2" xfId="1750"/>
    <cellStyle name="Notas 3 2 2 5" xfId="1222"/>
    <cellStyle name="Notas 3 2 3" xfId="228"/>
    <cellStyle name="Notas 3 2 3 2" xfId="494"/>
    <cellStyle name="Notas 3 2 3 2 2" xfId="1023"/>
    <cellStyle name="Notas 3 2 3 2 2 2" xfId="2081"/>
    <cellStyle name="Notas 3 2 3 2 3" xfId="1553"/>
    <cellStyle name="Notas 3 2 3 3" xfId="759"/>
    <cellStyle name="Notas 3 2 3 3 2" xfId="1817"/>
    <cellStyle name="Notas 3 2 3 4" xfId="1289"/>
    <cellStyle name="Notas 3 2 4" xfId="362"/>
    <cellStyle name="Notas 3 2 4 2" xfId="891"/>
    <cellStyle name="Notas 3 2 4 2 2" xfId="1949"/>
    <cellStyle name="Notas 3 2 4 3" xfId="1421"/>
    <cellStyle name="Notas 3 2 5" xfId="627"/>
    <cellStyle name="Notas 3 2 5 2" xfId="1685"/>
    <cellStyle name="Notas 3 2 6" xfId="1157"/>
    <cellStyle name="Notas 3 3" xfId="126"/>
    <cellStyle name="Notas 3 3 2" xfId="260"/>
    <cellStyle name="Notas 3 3 2 2" xfId="526"/>
    <cellStyle name="Notas 3 3 2 2 2" xfId="1055"/>
    <cellStyle name="Notas 3 3 2 2 2 2" xfId="2113"/>
    <cellStyle name="Notas 3 3 2 2 3" xfId="1585"/>
    <cellStyle name="Notas 3 3 2 3" xfId="791"/>
    <cellStyle name="Notas 3 3 2 3 2" xfId="1849"/>
    <cellStyle name="Notas 3 3 2 4" xfId="1321"/>
    <cellStyle name="Notas 3 3 3" xfId="394"/>
    <cellStyle name="Notas 3 3 3 2" xfId="923"/>
    <cellStyle name="Notas 3 3 3 2 2" xfId="1981"/>
    <cellStyle name="Notas 3 3 3 3" xfId="1453"/>
    <cellStyle name="Notas 3 3 4" xfId="659"/>
    <cellStyle name="Notas 3 3 4 2" xfId="1717"/>
    <cellStyle name="Notas 3 3 5" xfId="1189"/>
    <cellStyle name="Notas 3 4" xfId="196"/>
    <cellStyle name="Notas 3 4 2" xfId="462"/>
    <cellStyle name="Notas 3 4 2 2" xfId="991"/>
    <cellStyle name="Notas 3 4 2 2 2" xfId="2049"/>
    <cellStyle name="Notas 3 4 2 3" xfId="1521"/>
    <cellStyle name="Notas 3 4 3" xfId="727"/>
    <cellStyle name="Notas 3 4 3 2" xfId="1785"/>
    <cellStyle name="Notas 3 4 4" xfId="1257"/>
    <cellStyle name="Notas 3 5" xfId="329"/>
    <cellStyle name="Notas 3 5 2" xfId="858"/>
    <cellStyle name="Notas 3 5 2 2" xfId="1916"/>
    <cellStyle name="Notas 3 5 3" xfId="1388"/>
    <cellStyle name="Notas 3 6" xfId="595"/>
    <cellStyle name="Notas 3 6 2" xfId="1653"/>
    <cellStyle name="Notas 3 7" xfId="1125"/>
    <cellStyle name="Salida" xfId="11" builtinId="21" customBuiltin="1"/>
    <cellStyle name="Texto de advertencia" xfId="15" builtinId="11" customBuiltin="1"/>
    <cellStyle name="Texto explicativo" xfId="16" builtinId="53" customBuiltin="1"/>
    <cellStyle name="Título" xfId="2" builtinId="15" customBuiltin="1"/>
    <cellStyle name="Título 2" xfId="4" builtinId="17" customBuiltin="1"/>
    <cellStyle name="Título 3" xfId="5" builtinId="18" customBuiltin="1"/>
    <cellStyle name="Título 4" xfId="60"/>
    <cellStyle name="Total" xfId="17"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154780</xdr:colOff>
      <xdr:row>75</xdr:row>
      <xdr:rowOff>47623</xdr:rowOff>
    </xdr:from>
    <xdr:to>
      <xdr:col>5</xdr:col>
      <xdr:colOff>2155032</xdr:colOff>
      <xdr:row>78</xdr:row>
      <xdr:rowOff>107154</xdr:rowOff>
    </xdr:to>
    <xdr:sp macro="" textlink="">
      <xdr:nvSpPr>
        <xdr:cNvPr id="2" name="Cuadro de texto 2"/>
        <xdr:cNvSpPr txBox="1">
          <a:spLocks noChangeArrowheads="1"/>
        </xdr:cNvSpPr>
      </xdr:nvSpPr>
      <xdr:spPr bwMode="auto">
        <a:xfrm>
          <a:off x="4262436" y="13561217"/>
          <a:ext cx="200025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1000">
              <a:effectLst/>
              <a:latin typeface="Calibri"/>
              <a:ea typeface="Calibri"/>
              <a:cs typeface="Times New Roman"/>
            </a:rPr>
            <a:t>___________________________</a:t>
          </a:r>
        </a:p>
        <a:p>
          <a:pPr algn="ctr">
            <a:lnSpc>
              <a:spcPct val="115000"/>
            </a:lnSpc>
            <a:spcAft>
              <a:spcPts val="0"/>
            </a:spcAft>
          </a:pPr>
          <a:r>
            <a:rPr lang="es-MX" sz="900">
              <a:effectLst/>
              <a:latin typeface="+mn-lt"/>
              <a:ea typeface="Calibri"/>
              <a:cs typeface="Times New Roman"/>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1</xdr:col>
      <xdr:colOff>1143000</xdr:colOff>
      <xdr:row>75</xdr:row>
      <xdr:rowOff>57146</xdr:rowOff>
    </xdr:from>
    <xdr:to>
      <xdr:col>3</xdr:col>
      <xdr:colOff>321470</xdr:colOff>
      <xdr:row>78</xdr:row>
      <xdr:rowOff>89293</xdr:rowOff>
    </xdr:to>
    <xdr:sp macro="" textlink="">
      <xdr:nvSpPr>
        <xdr:cNvPr id="3" name="Cuadro de texto 2"/>
        <xdr:cNvSpPr txBox="1">
          <a:spLocks noChangeArrowheads="1"/>
        </xdr:cNvSpPr>
      </xdr:nvSpPr>
      <xdr:spPr bwMode="auto">
        <a:xfrm>
          <a:off x="1315641" y="13570740"/>
          <a:ext cx="209550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algn="ctr">
            <a:lnSpc>
              <a:spcPct val="115000"/>
            </a:lnSpc>
            <a:spcAft>
              <a:spcPts val="0"/>
            </a:spcAft>
          </a:pPr>
          <a:r>
            <a:rPr lang="es-MX" sz="900">
              <a:effectLst/>
              <a:latin typeface="+mn-lt"/>
              <a:ea typeface="Calibri"/>
              <a:cs typeface="Times New Roman"/>
            </a:rPr>
            <a:t>Dr. Luis Armando González Placencia</a:t>
          </a:r>
        </a:p>
        <a:p>
          <a:pPr algn="ctr">
            <a:lnSpc>
              <a:spcPct val="115000"/>
            </a:lnSpc>
            <a:spcAft>
              <a:spcPts val="0"/>
            </a:spcAft>
          </a:pPr>
          <a:r>
            <a:rPr lang="es-MX" sz="900">
              <a:effectLst/>
              <a:latin typeface="+mn-lt"/>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34</xdr:row>
      <xdr:rowOff>16809</xdr:rowOff>
    </xdr:from>
    <xdr:to>
      <xdr:col>11</xdr:col>
      <xdr:colOff>40897</xdr:colOff>
      <xdr:row>37</xdr:row>
      <xdr:rowOff>71087</xdr:rowOff>
    </xdr:to>
    <xdr:sp macro="" textlink="">
      <xdr:nvSpPr>
        <xdr:cNvPr id="2" name="Cuadro de texto 2"/>
        <xdr:cNvSpPr txBox="1">
          <a:spLocks noChangeArrowheads="1"/>
        </xdr:cNvSpPr>
      </xdr:nvSpPr>
      <xdr:spPr bwMode="auto">
        <a:xfrm>
          <a:off x="2969559" y="6958853"/>
          <a:ext cx="1973912"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a:t>
          </a:r>
        </a:p>
        <a:p>
          <a:pPr marL="0" marR="0" indent="0" algn="ctr" defTabSz="914400" eaLnBrk="1" fontAlgn="auto" latinLnBrk="0" hangingPunct="1">
            <a:lnSpc>
              <a:spcPct val="115000"/>
            </a:lnSpc>
            <a:spcBef>
              <a:spcPts val="0"/>
            </a:spcBef>
            <a:spcAft>
              <a:spcPts val="0"/>
            </a:spcAft>
            <a:buClrTx/>
            <a:buSzTx/>
            <a:buFontTx/>
            <a:buNone/>
            <a:tabLst/>
            <a:defRPr/>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549087</xdr:colOff>
      <xdr:row>34</xdr:row>
      <xdr:rowOff>20729</xdr:rowOff>
    </xdr:from>
    <xdr:to>
      <xdr:col>4</xdr:col>
      <xdr:colOff>504263</xdr:colOff>
      <xdr:row>37</xdr:row>
      <xdr:rowOff>47623</xdr:rowOff>
    </xdr:to>
    <xdr:sp macro="" textlink="">
      <xdr:nvSpPr>
        <xdr:cNvPr id="3" name="Cuadro de texto 2"/>
        <xdr:cNvSpPr txBox="1">
          <a:spLocks noChangeArrowheads="1"/>
        </xdr:cNvSpPr>
      </xdr:nvSpPr>
      <xdr:spPr bwMode="auto">
        <a:xfrm>
          <a:off x="549087" y="6962773"/>
          <a:ext cx="217394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247650</xdr:colOff>
      <xdr:row>19</xdr:row>
      <xdr:rowOff>114300</xdr:rowOff>
    </xdr:from>
    <xdr:to>
      <xdr:col>8</xdr:col>
      <xdr:colOff>504823</xdr:colOff>
      <xdr:row>22</xdr:row>
      <xdr:rowOff>160734</xdr:rowOff>
    </xdr:to>
    <xdr:sp macro="" textlink="">
      <xdr:nvSpPr>
        <xdr:cNvPr id="2" name="Cuadro de texto 2"/>
        <xdr:cNvSpPr txBox="1">
          <a:spLocks noChangeArrowheads="1"/>
        </xdr:cNvSpPr>
      </xdr:nvSpPr>
      <xdr:spPr bwMode="auto">
        <a:xfrm>
          <a:off x="4749800" y="4083050"/>
          <a:ext cx="2124073"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lnSpc>
              <a:spcPct val="115000"/>
            </a:lnSpc>
            <a:spcAft>
              <a:spcPts val="0"/>
            </a:spcAft>
          </a:pPr>
          <a:r>
            <a:rPr lang="es-MX" sz="900">
              <a:effectLst/>
              <a:latin typeface="+mn-lt"/>
              <a:ea typeface="+mn-ea"/>
              <a:cs typeface="+mn-cs"/>
            </a:rPr>
            <a:t>Lic. Rosamparo Flores Cortés</a:t>
          </a:r>
          <a:endParaRPr lang="es-MX" sz="900">
            <a:effectLst/>
            <a:latin typeface="+mn-lt"/>
            <a:ea typeface="Calibri"/>
            <a:cs typeface="Times New Roman"/>
          </a:endParaRP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1460500</xdr:colOff>
      <xdr:row>19</xdr:row>
      <xdr:rowOff>124570</xdr:rowOff>
    </xdr:from>
    <xdr:to>
      <xdr:col>3</xdr:col>
      <xdr:colOff>260747</xdr:colOff>
      <xdr:row>22</xdr:row>
      <xdr:rowOff>143620</xdr:rowOff>
    </xdr:to>
    <xdr:sp macro="" textlink="">
      <xdr:nvSpPr>
        <xdr:cNvPr id="3" name="Cuadro de texto 2"/>
        <xdr:cNvSpPr txBox="1">
          <a:spLocks noChangeArrowheads="1"/>
        </xdr:cNvSpPr>
      </xdr:nvSpPr>
      <xdr:spPr bwMode="auto">
        <a:xfrm>
          <a:off x="1460500" y="4093320"/>
          <a:ext cx="2210197"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1038956</xdr:colOff>
      <xdr:row>51</xdr:row>
      <xdr:rowOff>113111</xdr:rowOff>
    </xdr:from>
    <xdr:to>
      <xdr:col>4</xdr:col>
      <xdr:colOff>219856</xdr:colOff>
      <xdr:row>55</xdr:row>
      <xdr:rowOff>4063</xdr:rowOff>
    </xdr:to>
    <xdr:sp macro="" textlink="">
      <xdr:nvSpPr>
        <xdr:cNvPr id="6" name="Cuadro de texto 2"/>
        <xdr:cNvSpPr txBox="1">
          <a:spLocks noChangeArrowheads="1"/>
        </xdr:cNvSpPr>
      </xdr:nvSpPr>
      <xdr:spPr bwMode="auto">
        <a:xfrm>
          <a:off x="3485690" y="931664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601253</xdr:colOff>
      <xdr:row>51</xdr:row>
      <xdr:rowOff>136081</xdr:rowOff>
    </xdr:from>
    <xdr:to>
      <xdr:col>1</xdr:col>
      <xdr:colOff>436410</xdr:colOff>
      <xdr:row>54</xdr:row>
      <xdr:rowOff>160384</xdr:rowOff>
    </xdr:to>
    <xdr:sp macro="" textlink="">
      <xdr:nvSpPr>
        <xdr:cNvPr id="7" name="Cuadro de texto 2"/>
        <xdr:cNvSpPr txBox="1">
          <a:spLocks noChangeArrowheads="1"/>
        </xdr:cNvSpPr>
      </xdr:nvSpPr>
      <xdr:spPr bwMode="auto">
        <a:xfrm>
          <a:off x="601253" y="933961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304800</xdr:colOff>
      <xdr:row>70</xdr:row>
      <xdr:rowOff>95250</xdr:rowOff>
    </xdr:from>
    <xdr:to>
      <xdr:col>6</xdr:col>
      <xdr:colOff>31749</xdr:colOff>
      <xdr:row>73</xdr:row>
      <xdr:rowOff>141684</xdr:rowOff>
    </xdr:to>
    <xdr:sp macro="" textlink="">
      <xdr:nvSpPr>
        <xdr:cNvPr id="2" name="Cuadro de texto 2"/>
        <xdr:cNvSpPr txBox="1">
          <a:spLocks noChangeArrowheads="1"/>
        </xdr:cNvSpPr>
      </xdr:nvSpPr>
      <xdr:spPr bwMode="auto">
        <a:xfrm>
          <a:off x="3098800" y="10909300"/>
          <a:ext cx="2089149" cy="541734"/>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lnSpc>
              <a:spcPct val="115000"/>
            </a:lnSpc>
            <a:spcAft>
              <a:spcPts val="0"/>
            </a:spcAft>
          </a:pPr>
          <a:r>
            <a:rPr lang="es-MX" sz="900">
              <a:effectLst/>
              <a:latin typeface="+mn-lt"/>
              <a:ea typeface="+mn-ea"/>
              <a:cs typeface="+mn-cs"/>
            </a:rPr>
            <a:t>Lic. Rosamparo Flores Cortés</a:t>
          </a:r>
        </a:p>
        <a:p>
          <a:pPr algn="ctr">
            <a:lnSpc>
              <a:spcPct val="115000"/>
            </a:lnSpc>
            <a:spcAft>
              <a:spcPts val="0"/>
            </a:spcAft>
          </a:pPr>
          <a:r>
            <a:rPr lang="es-MX" sz="900">
              <a:effectLst/>
              <a:latin typeface="+mn-lt"/>
              <a:ea typeface="Calibri"/>
              <a:cs typeface="Times New Roman"/>
            </a:rPr>
            <a:t>Secretaria Administrativa</a:t>
          </a:r>
          <a:endParaRPr lang="es-MX" sz="11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438150</xdr:colOff>
      <xdr:row>70</xdr:row>
      <xdr:rowOff>92820</xdr:rowOff>
    </xdr:from>
    <xdr:to>
      <xdr:col>1</xdr:col>
      <xdr:colOff>298451</xdr:colOff>
      <xdr:row>73</xdr:row>
      <xdr:rowOff>111870</xdr:rowOff>
    </xdr:to>
    <xdr:sp macro="" textlink="">
      <xdr:nvSpPr>
        <xdr:cNvPr id="3" name="Cuadro de texto 2"/>
        <xdr:cNvSpPr txBox="1">
          <a:spLocks noChangeArrowheads="1"/>
        </xdr:cNvSpPr>
      </xdr:nvSpPr>
      <xdr:spPr bwMode="auto">
        <a:xfrm>
          <a:off x="438150" y="10906870"/>
          <a:ext cx="2063751"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578640</xdr:colOff>
      <xdr:row>157</xdr:row>
      <xdr:rowOff>32686</xdr:rowOff>
    </xdr:from>
    <xdr:to>
      <xdr:col>6</xdr:col>
      <xdr:colOff>63500</xdr:colOff>
      <xdr:row>160</xdr:row>
      <xdr:rowOff>79120</xdr:rowOff>
    </xdr:to>
    <xdr:sp macro="" textlink="">
      <xdr:nvSpPr>
        <xdr:cNvPr id="2" name="Cuadro de texto 2"/>
        <xdr:cNvSpPr txBox="1">
          <a:spLocks noChangeArrowheads="1"/>
        </xdr:cNvSpPr>
      </xdr:nvSpPr>
      <xdr:spPr bwMode="auto">
        <a:xfrm>
          <a:off x="3906787" y="1983348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1022350</xdr:colOff>
      <xdr:row>157</xdr:row>
      <xdr:rowOff>44450</xdr:rowOff>
    </xdr:from>
    <xdr:to>
      <xdr:col>1</xdr:col>
      <xdr:colOff>654050</xdr:colOff>
      <xdr:row>160</xdr:row>
      <xdr:rowOff>63500</xdr:rowOff>
    </xdr:to>
    <xdr:sp macro="" textlink="">
      <xdr:nvSpPr>
        <xdr:cNvPr id="3" name="Cuadro de texto 2"/>
        <xdr:cNvSpPr txBox="1">
          <a:spLocks noChangeArrowheads="1"/>
        </xdr:cNvSpPr>
      </xdr:nvSpPr>
      <xdr:spPr bwMode="auto">
        <a:xfrm>
          <a:off x="1022350" y="20034250"/>
          <a:ext cx="2279650" cy="51435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522237</xdr:colOff>
      <xdr:row>28</xdr:row>
      <xdr:rowOff>44450</xdr:rowOff>
    </xdr:from>
    <xdr:to>
      <xdr:col>6</xdr:col>
      <xdr:colOff>361950</xdr:colOff>
      <xdr:row>31</xdr:row>
      <xdr:rowOff>83040</xdr:rowOff>
    </xdr:to>
    <xdr:sp macro="" textlink="">
      <xdr:nvSpPr>
        <xdr:cNvPr id="4" name="Cuadro de texto 2"/>
        <xdr:cNvSpPr txBox="1">
          <a:spLocks noChangeArrowheads="1"/>
        </xdr:cNvSpPr>
      </xdr:nvSpPr>
      <xdr:spPr bwMode="auto">
        <a:xfrm>
          <a:off x="2846337" y="4565650"/>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374650</xdr:colOff>
      <xdr:row>28</xdr:row>
      <xdr:rowOff>42020</xdr:rowOff>
    </xdr:from>
    <xdr:to>
      <xdr:col>2</xdr:col>
      <xdr:colOff>332441</xdr:colOff>
      <xdr:row>31</xdr:row>
      <xdr:rowOff>53226</xdr:rowOff>
    </xdr:to>
    <xdr:sp macro="" textlink="">
      <xdr:nvSpPr>
        <xdr:cNvPr id="5" name="Cuadro de texto 2"/>
        <xdr:cNvSpPr txBox="1">
          <a:spLocks noChangeArrowheads="1"/>
        </xdr:cNvSpPr>
      </xdr:nvSpPr>
      <xdr:spPr bwMode="auto">
        <a:xfrm>
          <a:off x="374650" y="4563220"/>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104085</xdr:colOff>
      <xdr:row>72</xdr:row>
      <xdr:rowOff>84068</xdr:rowOff>
    </xdr:from>
    <xdr:to>
      <xdr:col>5</xdr:col>
      <xdr:colOff>526638</xdr:colOff>
      <xdr:row>76</xdr:row>
      <xdr:rowOff>5636</xdr:rowOff>
    </xdr:to>
    <xdr:sp macro="" textlink="">
      <xdr:nvSpPr>
        <xdr:cNvPr id="8" name="Cuadro de texto 2"/>
        <xdr:cNvSpPr txBox="1">
          <a:spLocks noChangeArrowheads="1"/>
        </xdr:cNvSpPr>
      </xdr:nvSpPr>
      <xdr:spPr bwMode="auto">
        <a:xfrm>
          <a:off x="3124871" y="9649889"/>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653184</xdr:colOff>
      <xdr:row>72</xdr:row>
      <xdr:rowOff>81638</xdr:rowOff>
    </xdr:from>
    <xdr:to>
      <xdr:col>1</xdr:col>
      <xdr:colOff>526611</xdr:colOff>
      <xdr:row>75</xdr:row>
      <xdr:rowOff>125501</xdr:rowOff>
    </xdr:to>
    <xdr:sp macro="" textlink="">
      <xdr:nvSpPr>
        <xdr:cNvPr id="9" name="Cuadro de texto 2"/>
        <xdr:cNvSpPr txBox="1">
          <a:spLocks noChangeArrowheads="1"/>
        </xdr:cNvSpPr>
      </xdr:nvSpPr>
      <xdr:spPr bwMode="auto">
        <a:xfrm>
          <a:off x="653184" y="9647459"/>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46479</xdr:colOff>
      <xdr:row>32</xdr:row>
      <xdr:rowOff>68371</xdr:rowOff>
    </xdr:from>
    <xdr:to>
      <xdr:col>5</xdr:col>
      <xdr:colOff>657961</xdr:colOff>
      <xdr:row>35</xdr:row>
      <xdr:rowOff>118684</xdr:rowOff>
    </xdr:to>
    <xdr:sp macro="" textlink="">
      <xdr:nvSpPr>
        <xdr:cNvPr id="6" name="Cuadro de texto 2"/>
        <xdr:cNvSpPr txBox="1">
          <a:spLocks noChangeArrowheads="1"/>
        </xdr:cNvSpPr>
      </xdr:nvSpPr>
      <xdr:spPr bwMode="auto">
        <a:xfrm>
          <a:off x="3490133" y="6567352"/>
          <a:ext cx="2252713" cy="53389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__________________________________</a:t>
          </a:r>
        </a:p>
        <a:p>
          <a:pPr algn="ctr"/>
          <a:r>
            <a:rPr lang="es-MX" sz="900">
              <a:effectLst/>
              <a:latin typeface="+mn-lt"/>
              <a:ea typeface="+mn-ea"/>
              <a:cs typeface="+mn-cs"/>
            </a:rPr>
            <a:t>Lic. Rosamparo Flores Cortés</a:t>
          </a:r>
          <a:endParaRPr lang="es-MX" sz="900">
            <a:effectLst/>
          </a:endParaRPr>
        </a:p>
        <a:p>
          <a:pPr algn="ctr">
            <a:lnSpc>
              <a:spcPct val="115000"/>
            </a:lnSpc>
            <a:spcAft>
              <a:spcPts val="0"/>
            </a:spcAft>
          </a:pPr>
          <a:r>
            <a:rPr lang="es-MX" sz="900">
              <a:effectLst/>
              <a:latin typeface="+mn-lt"/>
              <a:ea typeface="Calibri"/>
              <a:cs typeface="Times New Roman"/>
            </a:rPr>
            <a:t>Secretaria Administrativa</a:t>
          </a:r>
          <a:endParaRPr lang="es-MX" sz="900">
            <a:effectLst/>
            <a:latin typeface="Calibri"/>
            <a:ea typeface="Calibri"/>
            <a:cs typeface="Times New Roman"/>
          </a:endParaRPr>
        </a:p>
        <a:p>
          <a:pPr>
            <a:lnSpc>
              <a:spcPct val="115000"/>
            </a:lnSpc>
            <a:spcAft>
              <a:spcPts val="1000"/>
            </a:spcAft>
          </a:pPr>
          <a:r>
            <a:rPr lang="es-MX" sz="1100">
              <a:effectLst/>
              <a:latin typeface="Calibri"/>
              <a:ea typeface="Calibri"/>
              <a:cs typeface="Times New Roman"/>
            </a:rPr>
            <a:t> </a:t>
          </a:r>
        </a:p>
      </xdr:txBody>
    </xdr:sp>
    <xdr:clientData/>
  </xdr:twoCellAnchor>
  <xdr:twoCellAnchor>
    <xdr:from>
      <xdr:col>0</xdr:col>
      <xdr:colOff>747347</xdr:colOff>
      <xdr:row>32</xdr:row>
      <xdr:rowOff>65941</xdr:rowOff>
    </xdr:from>
    <xdr:to>
      <xdr:col>2</xdr:col>
      <xdr:colOff>406200</xdr:colOff>
      <xdr:row>35</xdr:row>
      <xdr:rowOff>88870</xdr:rowOff>
    </xdr:to>
    <xdr:sp macro="" textlink="">
      <xdr:nvSpPr>
        <xdr:cNvPr id="7" name="Cuadro de texto 2"/>
        <xdr:cNvSpPr txBox="1">
          <a:spLocks noChangeArrowheads="1"/>
        </xdr:cNvSpPr>
      </xdr:nvSpPr>
      <xdr:spPr bwMode="auto">
        <a:xfrm>
          <a:off x="747347" y="6564922"/>
          <a:ext cx="2281891" cy="506506"/>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pPr algn="ctr">
            <a:lnSpc>
              <a:spcPct val="115000"/>
            </a:lnSpc>
            <a:spcAft>
              <a:spcPts val="0"/>
            </a:spcAft>
          </a:pPr>
          <a:r>
            <a:rPr lang="es-MX" sz="900">
              <a:effectLst/>
              <a:latin typeface="Calibri"/>
              <a:ea typeface="Calibri"/>
              <a:cs typeface="Times New Roman"/>
            </a:rPr>
            <a:t>_________________________________</a:t>
          </a:r>
        </a:p>
        <a:p>
          <a:pPr algn="ctr"/>
          <a:r>
            <a:rPr lang="es-MX" sz="900">
              <a:effectLst/>
              <a:latin typeface="+mn-lt"/>
              <a:ea typeface="+mn-ea"/>
              <a:cs typeface="+mn-cs"/>
            </a:rPr>
            <a:t>Dr. Luis Armando González Placencia</a:t>
          </a:r>
          <a:endParaRPr lang="es-MX" sz="900">
            <a:effectLst/>
          </a:endParaRPr>
        </a:p>
        <a:p>
          <a:pPr algn="ctr">
            <a:lnSpc>
              <a:spcPct val="115000"/>
            </a:lnSpc>
            <a:spcAft>
              <a:spcPts val="0"/>
            </a:spcAft>
          </a:pPr>
          <a:r>
            <a:rPr lang="es-MX" sz="900">
              <a:effectLst/>
              <a:latin typeface="Calibri"/>
              <a:ea typeface="Calibri"/>
              <a:cs typeface="Times New Roman"/>
            </a:rPr>
            <a:t>Rector</a:t>
          </a:r>
        </a:p>
        <a:p>
          <a:pPr>
            <a:lnSpc>
              <a:spcPct val="115000"/>
            </a:lnSpc>
            <a:spcAft>
              <a:spcPts val="1000"/>
            </a:spcAft>
          </a:pPr>
          <a:r>
            <a:rPr lang="es-MX" sz="1100">
              <a:effectLst/>
              <a:latin typeface="Calibri"/>
              <a:ea typeface="Calibri"/>
              <a:cs typeface="Times New Roman"/>
            </a:rPr>
            <a:t>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zoomScale="140" zoomScaleNormal="140" workbookViewId="0">
      <selection activeCell="H5" sqref="H5"/>
    </sheetView>
  </sheetViews>
  <sheetFormatPr baseColWidth="10" defaultColWidth="8.83203125" defaultRowHeight="12.75" x14ac:dyDescent="0.2"/>
  <cols>
    <col min="1" max="1" width="3" style="3" bestFit="1" customWidth="1"/>
    <col min="2" max="2" width="38" customWidth="1"/>
    <col min="3" max="4" width="13" customWidth="1"/>
    <col min="5" max="5" width="4.83203125" style="3" customWidth="1"/>
    <col min="6" max="6" width="38" customWidth="1"/>
    <col min="7" max="8" width="13" customWidth="1"/>
  </cols>
  <sheetData>
    <row r="1" spans="2:10" x14ac:dyDescent="0.2">
      <c r="B1" s="260" t="s">
        <v>130</v>
      </c>
      <c r="C1" s="261"/>
      <c r="D1" s="261"/>
      <c r="E1" s="261"/>
      <c r="F1" s="261"/>
      <c r="G1" s="261"/>
      <c r="H1" s="262"/>
    </row>
    <row r="2" spans="2:10" x14ac:dyDescent="0.2">
      <c r="B2" s="263" t="s">
        <v>167</v>
      </c>
      <c r="C2" s="264"/>
      <c r="D2" s="264"/>
      <c r="E2" s="264"/>
      <c r="F2" s="264"/>
      <c r="G2" s="264"/>
      <c r="H2" s="265"/>
    </row>
    <row r="3" spans="2:10" x14ac:dyDescent="0.2">
      <c r="B3" s="263" t="s">
        <v>447</v>
      </c>
      <c r="C3" s="264"/>
      <c r="D3" s="264"/>
      <c r="E3" s="264"/>
      <c r="F3" s="264"/>
      <c r="G3" s="264"/>
      <c r="H3" s="265"/>
    </row>
    <row r="4" spans="2:10" x14ac:dyDescent="0.2">
      <c r="B4" s="263" t="s">
        <v>375</v>
      </c>
      <c r="C4" s="264"/>
      <c r="D4" s="264"/>
      <c r="E4" s="264"/>
      <c r="F4" s="264"/>
      <c r="G4" s="264"/>
      <c r="H4" s="265"/>
    </row>
    <row r="5" spans="2:10" ht="24.75" x14ac:dyDescent="0.2">
      <c r="B5" s="153" t="s">
        <v>50</v>
      </c>
      <c r="C5" s="154" t="s">
        <v>444</v>
      </c>
      <c r="D5" s="154" t="s">
        <v>445</v>
      </c>
      <c r="E5" s="155"/>
      <c r="F5" s="156" t="s">
        <v>50</v>
      </c>
      <c r="G5" s="154" t="s">
        <v>444</v>
      </c>
      <c r="H5" s="154" t="s">
        <v>445</v>
      </c>
      <c r="J5" t="s">
        <v>90</v>
      </c>
    </row>
    <row r="6" spans="2:10" ht="12" customHeight="1" x14ac:dyDescent="0.2">
      <c r="B6" s="9" t="s">
        <v>178</v>
      </c>
      <c r="C6" s="10"/>
      <c r="D6" s="11"/>
      <c r="E6" s="12"/>
      <c r="F6" s="9" t="s">
        <v>179</v>
      </c>
      <c r="G6" s="13"/>
      <c r="H6" s="14"/>
    </row>
    <row r="7" spans="2:10" ht="12" customHeight="1" x14ac:dyDescent="0.2">
      <c r="B7" s="15" t="s">
        <v>180</v>
      </c>
      <c r="C7" s="10"/>
      <c r="D7" s="11"/>
      <c r="E7" s="16"/>
      <c r="F7" s="15" t="s">
        <v>181</v>
      </c>
      <c r="G7" s="17"/>
      <c r="H7" s="18"/>
    </row>
    <row r="8" spans="2:10" ht="16.5" x14ac:dyDescent="0.2">
      <c r="B8" s="15" t="s">
        <v>132</v>
      </c>
      <c r="C8" s="19">
        <f>C9+C10+C11+C12+C13+C14+C15</f>
        <v>355521625</v>
      </c>
      <c r="D8" s="19">
        <f>D9+D10+D11+D12+D13+D14+D15</f>
        <v>258037704</v>
      </c>
      <c r="E8" s="16"/>
      <c r="F8" s="15" t="s">
        <v>139</v>
      </c>
      <c r="G8" s="19">
        <f>G9+G10+G11+G12+G13+G14+G15+G16+G17</f>
        <v>204743470</v>
      </c>
      <c r="H8" s="19">
        <f>H9+H10+H11+H12+H13+H14+H15+H16+H17</f>
        <v>209676081</v>
      </c>
    </row>
    <row r="9" spans="2:10" ht="12" customHeight="1" x14ac:dyDescent="0.2">
      <c r="B9" s="25" t="s">
        <v>182</v>
      </c>
      <c r="C9" s="21">
        <v>0</v>
      </c>
      <c r="D9" s="21">
        <v>0</v>
      </c>
      <c r="E9" s="16"/>
      <c r="F9" s="25" t="s">
        <v>183</v>
      </c>
      <c r="G9" s="22">
        <v>68691517</v>
      </c>
      <c r="H9" s="22">
        <v>72783384</v>
      </c>
    </row>
    <row r="10" spans="2:10" ht="12" customHeight="1" x14ac:dyDescent="0.2">
      <c r="B10" s="25" t="s">
        <v>184</v>
      </c>
      <c r="C10" s="21">
        <v>44227385</v>
      </c>
      <c r="D10" s="21">
        <v>23984746</v>
      </c>
      <c r="E10" s="16"/>
      <c r="F10" s="25" t="s">
        <v>185</v>
      </c>
      <c r="G10" s="22">
        <v>0</v>
      </c>
      <c r="H10" s="22">
        <v>84449</v>
      </c>
    </row>
    <row r="11" spans="2:10" ht="16.5" x14ac:dyDescent="0.2">
      <c r="B11" s="25" t="s">
        <v>186</v>
      </c>
      <c r="C11" s="21">
        <v>0</v>
      </c>
      <c r="D11" s="21">
        <v>0</v>
      </c>
      <c r="E11" s="16"/>
      <c r="F11" s="25" t="s">
        <v>187</v>
      </c>
      <c r="G11" s="22">
        <v>0</v>
      </c>
      <c r="H11" s="22">
        <v>0</v>
      </c>
    </row>
    <row r="12" spans="2:10" ht="16.5" x14ac:dyDescent="0.2">
      <c r="B12" s="25" t="s">
        <v>188</v>
      </c>
      <c r="C12" s="21">
        <v>311294240</v>
      </c>
      <c r="D12" s="21">
        <v>234052958</v>
      </c>
      <c r="E12" s="16"/>
      <c r="F12" s="25" t="s">
        <v>189</v>
      </c>
      <c r="G12" s="22">
        <v>0</v>
      </c>
      <c r="H12" s="22">
        <v>0</v>
      </c>
    </row>
    <row r="13" spans="2:10" ht="12" customHeight="1" x14ac:dyDescent="0.2">
      <c r="B13" s="25" t="s">
        <v>190</v>
      </c>
      <c r="C13" s="21">
        <v>0</v>
      </c>
      <c r="D13" s="21">
        <v>0</v>
      </c>
      <c r="E13" s="16"/>
      <c r="F13" s="25" t="s">
        <v>191</v>
      </c>
      <c r="G13" s="22">
        <v>0</v>
      </c>
      <c r="H13" s="22">
        <v>0</v>
      </c>
    </row>
    <row r="14" spans="2:10" ht="16.5" x14ac:dyDescent="0.2">
      <c r="B14" s="25" t="s">
        <v>192</v>
      </c>
      <c r="C14" s="21">
        <v>0</v>
      </c>
      <c r="D14" s="21">
        <v>0</v>
      </c>
      <c r="E14" s="16"/>
      <c r="F14" s="25" t="s">
        <v>193</v>
      </c>
      <c r="G14" s="22">
        <v>0</v>
      </c>
      <c r="H14" s="22">
        <v>0</v>
      </c>
    </row>
    <row r="15" spans="2:10" ht="16.5" x14ac:dyDescent="0.2">
      <c r="B15" s="25" t="s">
        <v>194</v>
      </c>
      <c r="C15" s="21">
        <v>0</v>
      </c>
      <c r="D15" s="21">
        <v>0</v>
      </c>
      <c r="E15" s="16"/>
      <c r="F15" s="25" t="s">
        <v>195</v>
      </c>
      <c r="G15" s="22">
        <v>136051953</v>
      </c>
      <c r="H15" s="22">
        <v>136808248</v>
      </c>
    </row>
    <row r="16" spans="2:10" ht="17.25" customHeight="1" x14ac:dyDescent="0.2">
      <c r="B16" s="15" t="s">
        <v>133</v>
      </c>
      <c r="C16" s="23">
        <f>C17+C18+C19+C20+C21+C22+C23</f>
        <v>75565032</v>
      </c>
      <c r="D16" s="19">
        <f>D17+D18+D19+D20+D21+D22+D23</f>
        <v>76364399</v>
      </c>
      <c r="E16" s="16"/>
      <c r="F16" s="25" t="s">
        <v>196</v>
      </c>
      <c r="G16" s="22">
        <v>0</v>
      </c>
      <c r="H16" s="22">
        <v>0</v>
      </c>
    </row>
    <row r="17" spans="2:8" ht="12" customHeight="1" x14ac:dyDescent="0.15">
      <c r="B17" s="25" t="s">
        <v>197</v>
      </c>
      <c r="C17" s="194">
        <v>0</v>
      </c>
      <c r="D17" s="194">
        <v>0</v>
      </c>
      <c r="E17" s="16"/>
      <c r="F17" s="25" t="s">
        <v>198</v>
      </c>
      <c r="G17" s="22">
        <v>0</v>
      </c>
      <c r="H17" s="22">
        <v>0</v>
      </c>
    </row>
    <row r="18" spans="2:8" ht="12" customHeight="1" x14ac:dyDescent="0.15">
      <c r="B18" s="25" t="s">
        <v>199</v>
      </c>
      <c r="C18" s="194">
        <v>580256</v>
      </c>
      <c r="D18" s="194">
        <v>5752010</v>
      </c>
      <c r="E18" s="16"/>
      <c r="F18" s="15" t="s">
        <v>140</v>
      </c>
      <c r="G18" s="19">
        <f>G19+G20+G21</f>
        <v>9071918</v>
      </c>
      <c r="H18" s="19">
        <f>H19+H20+H21</f>
        <v>14581457</v>
      </c>
    </row>
    <row r="19" spans="2:8" ht="12" customHeight="1" x14ac:dyDescent="0.15">
      <c r="B19" s="25" t="s">
        <v>200</v>
      </c>
      <c r="C19" s="194">
        <v>8381970</v>
      </c>
      <c r="D19" s="194">
        <v>7043488</v>
      </c>
      <c r="E19" s="16"/>
      <c r="F19" s="25" t="s">
        <v>201</v>
      </c>
      <c r="G19" s="22">
        <v>0</v>
      </c>
      <c r="H19" s="22">
        <v>0</v>
      </c>
    </row>
    <row r="20" spans="2:8" ht="16.5" x14ac:dyDescent="0.2">
      <c r="B20" s="25" t="s">
        <v>202</v>
      </c>
      <c r="C20" s="21">
        <v>0</v>
      </c>
      <c r="D20" s="21">
        <v>0</v>
      </c>
      <c r="E20" s="16"/>
      <c r="F20" s="25" t="s">
        <v>203</v>
      </c>
      <c r="G20" s="22">
        <v>0</v>
      </c>
      <c r="H20" s="22">
        <v>0</v>
      </c>
    </row>
    <row r="21" spans="2:8" ht="12" customHeight="1" x14ac:dyDescent="0.2">
      <c r="B21" s="25" t="s">
        <v>204</v>
      </c>
      <c r="C21" s="21">
        <v>0</v>
      </c>
      <c r="D21" s="21">
        <v>0</v>
      </c>
      <c r="E21" s="16"/>
      <c r="F21" s="25" t="s">
        <v>205</v>
      </c>
      <c r="G21" s="22">
        <v>9071918</v>
      </c>
      <c r="H21" s="22">
        <v>14581457</v>
      </c>
    </row>
    <row r="22" spans="2:8" ht="15.75" customHeight="1" x14ac:dyDescent="0.2">
      <c r="B22" s="25" t="s">
        <v>206</v>
      </c>
      <c r="C22" s="21">
        <v>66580903</v>
      </c>
      <c r="D22" s="21">
        <v>63575087</v>
      </c>
      <c r="E22" s="16"/>
      <c r="F22" s="15" t="s">
        <v>146</v>
      </c>
      <c r="G22" s="19">
        <f>G23+G24</f>
        <v>0</v>
      </c>
      <c r="H22" s="19">
        <f>H23+H24</f>
        <v>0</v>
      </c>
    </row>
    <row r="23" spans="2:8" ht="16.5" x14ac:dyDescent="0.2">
      <c r="B23" s="25" t="s">
        <v>207</v>
      </c>
      <c r="C23" s="21">
        <v>21903</v>
      </c>
      <c r="D23" s="21">
        <v>-6186</v>
      </c>
      <c r="E23" s="16"/>
      <c r="F23" s="25" t="s">
        <v>208</v>
      </c>
      <c r="G23" s="22">
        <v>0</v>
      </c>
      <c r="H23" s="22">
        <v>0</v>
      </c>
    </row>
    <row r="24" spans="2:8" ht="16.5" x14ac:dyDescent="0.2">
      <c r="B24" s="15" t="s">
        <v>134</v>
      </c>
      <c r="C24" s="23">
        <f>C25+C26+C27+C28+C29</f>
        <v>3066676</v>
      </c>
      <c r="D24" s="19">
        <f>D25+D26+D27+D28+D29</f>
        <v>3045958</v>
      </c>
      <c r="E24" s="16"/>
      <c r="F24" s="25" t="s">
        <v>209</v>
      </c>
      <c r="G24" s="22">
        <v>0</v>
      </c>
      <c r="H24" s="22">
        <v>0</v>
      </c>
    </row>
    <row r="25" spans="2:8" ht="16.5" customHeight="1" x14ac:dyDescent="0.2">
      <c r="B25" s="20" t="s">
        <v>210</v>
      </c>
      <c r="C25" s="21">
        <v>0</v>
      </c>
      <c r="D25" s="21">
        <v>0</v>
      </c>
      <c r="E25" s="16"/>
      <c r="F25" s="15" t="s">
        <v>145</v>
      </c>
      <c r="G25" s="19">
        <v>0</v>
      </c>
      <c r="H25" s="19">
        <v>0</v>
      </c>
    </row>
    <row r="26" spans="2:8" ht="16.5" x14ac:dyDescent="0.2">
      <c r="B26" s="20" t="s">
        <v>211</v>
      </c>
      <c r="C26" s="21">
        <v>2437593</v>
      </c>
      <c r="D26" s="21">
        <v>2437593</v>
      </c>
      <c r="E26" s="16"/>
      <c r="F26" s="15" t="s">
        <v>144</v>
      </c>
      <c r="G26" s="19">
        <f>G27+G28+G29</f>
        <v>0</v>
      </c>
      <c r="H26" s="19">
        <f>H27+H28+H29</f>
        <v>0</v>
      </c>
    </row>
    <row r="27" spans="2:8" ht="16.5" x14ac:dyDescent="0.2">
      <c r="B27" s="20" t="s">
        <v>212</v>
      </c>
      <c r="C27" s="21">
        <v>829798</v>
      </c>
      <c r="D27" s="21">
        <v>809080</v>
      </c>
      <c r="E27" s="16"/>
      <c r="F27" s="25" t="s">
        <v>213</v>
      </c>
      <c r="G27" s="22">
        <v>0</v>
      </c>
      <c r="H27" s="22">
        <v>0</v>
      </c>
    </row>
    <row r="28" spans="2:8" ht="16.5" x14ac:dyDescent="0.2">
      <c r="B28" s="20" t="s">
        <v>214</v>
      </c>
      <c r="C28" s="21">
        <v>-200715</v>
      </c>
      <c r="D28" s="21">
        <v>-200715</v>
      </c>
      <c r="E28" s="16"/>
      <c r="F28" s="25" t="s">
        <v>215</v>
      </c>
      <c r="G28" s="22">
        <v>0</v>
      </c>
      <c r="H28" s="22">
        <v>0</v>
      </c>
    </row>
    <row r="29" spans="2:8" ht="16.5" x14ac:dyDescent="0.2">
      <c r="B29" s="20" t="s">
        <v>216</v>
      </c>
      <c r="C29" s="21">
        <v>0</v>
      </c>
      <c r="D29" s="21">
        <v>0</v>
      </c>
      <c r="E29" s="16"/>
      <c r="F29" s="25" t="s">
        <v>217</v>
      </c>
      <c r="G29" s="22">
        <v>0</v>
      </c>
      <c r="H29" s="22">
        <v>0</v>
      </c>
    </row>
    <row r="30" spans="2:8" ht="16.5" customHeight="1" x14ac:dyDescent="0.2">
      <c r="B30" s="15" t="s">
        <v>135</v>
      </c>
      <c r="C30" s="19">
        <f>C31+C32+C33+C34+C35</f>
        <v>0</v>
      </c>
      <c r="D30" s="19">
        <f>D31+D32+D33+D34+D35</f>
        <v>0</v>
      </c>
      <c r="E30" s="16"/>
      <c r="F30" s="15" t="s">
        <v>143</v>
      </c>
      <c r="G30" s="19">
        <f>G31+G32+G33+G34+G35+G36</f>
        <v>0</v>
      </c>
      <c r="H30" s="19">
        <f>H31+H32+H33+H34+H35+H36</f>
        <v>0</v>
      </c>
    </row>
    <row r="31" spans="2:8" ht="12" customHeight="1" x14ac:dyDescent="0.2">
      <c r="B31" s="20" t="s">
        <v>218</v>
      </c>
      <c r="C31" s="21">
        <v>0</v>
      </c>
      <c r="D31" s="21">
        <v>0</v>
      </c>
      <c r="E31" s="16"/>
      <c r="F31" s="25" t="s">
        <v>219</v>
      </c>
      <c r="G31" s="22">
        <v>0</v>
      </c>
      <c r="H31" s="22">
        <v>0</v>
      </c>
    </row>
    <row r="32" spans="2:8" ht="12" customHeight="1" x14ac:dyDescent="0.2">
      <c r="B32" s="20" t="s">
        <v>220</v>
      </c>
      <c r="C32" s="21">
        <v>0</v>
      </c>
      <c r="D32" s="21">
        <v>0</v>
      </c>
      <c r="E32" s="16"/>
      <c r="F32" s="25" t="s">
        <v>221</v>
      </c>
      <c r="G32" s="22">
        <v>0</v>
      </c>
      <c r="H32" s="22">
        <v>0</v>
      </c>
    </row>
    <row r="33" spans="2:8" ht="12" customHeight="1" x14ac:dyDescent="0.2">
      <c r="B33" s="20" t="s">
        <v>222</v>
      </c>
      <c r="C33" s="21">
        <v>0</v>
      </c>
      <c r="D33" s="21">
        <v>0</v>
      </c>
      <c r="E33" s="16"/>
      <c r="F33" s="25" t="s">
        <v>223</v>
      </c>
      <c r="G33" s="22">
        <v>0</v>
      </c>
      <c r="H33" s="22">
        <v>0</v>
      </c>
    </row>
    <row r="34" spans="2:8" ht="16.5" x14ac:dyDescent="0.2">
      <c r="B34" s="20" t="s">
        <v>224</v>
      </c>
      <c r="C34" s="21">
        <v>0</v>
      </c>
      <c r="D34" s="21">
        <v>0</v>
      </c>
      <c r="E34" s="16"/>
      <c r="F34" s="25" t="s">
        <v>225</v>
      </c>
      <c r="G34" s="22">
        <v>0</v>
      </c>
      <c r="H34" s="22">
        <v>0</v>
      </c>
    </row>
    <row r="35" spans="2:8" ht="15.75" customHeight="1" x14ac:dyDescent="0.2">
      <c r="B35" s="20" t="s">
        <v>226</v>
      </c>
      <c r="C35" s="21">
        <v>0</v>
      </c>
      <c r="D35" s="21">
        <v>0</v>
      </c>
      <c r="E35" s="16"/>
      <c r="F35" s="25" t="s">
        <v>227</v>
      </c>
      <c r="G35" s="22">
        <v>0</v>
      </c>
      <c r="H35" s="22">
        <v>0</v>
      </c>
    </row>
    <row r="36" spans="2:8" ht="12" customHeight="1" x14ac:dyDescent="0.2">
      <c r="B36" s="15" t="s">
        <v>136</v>
      </c>
      <c r="C36" s="24"/>
      <c r="D36" s="23">
        <v>0</v>
      </c>
      <c r="E36" s="16"/>
      <c r="F36" s="25" t="s">
        <v>228</v>
      </c>
      <c r="G36" s="22">
        <v>0</v>
      </c>
      <c r="H36" s="22">
        <v>0</v>
      </c>
    </row>
    <row r="37" spans="2:8" ht="16.5" x14ac:dyDescent="0.2">
      <c r="B37" s="15" t="s">
        <v>137</v>
      </c>
      <c r="C37" s="19">
        <f>C38+C39</f>
        <v>0</v>
      </c>
      <c r="D37" s="19">
        <f>D38+D39</f>
        <v>0</v>
      </c>
      <c r="E37" s="16"/>
      <c r="F37" s="15" t="s">
        <v>142</v>
      </c>
      <c r="G37" s="19">
        <f>G38+G39+G40</f>
        <v>0</v>
      </c>
      <c r="H37" s="19">
        <f>H38+H39+H40</f>
        <v>0</v>
      </c>
    </row>
    <row r="38" spans="2:8" ht="16.5" x14ac:dyDescent="0.2">
      <c r="B38" s="20" t="s">
        <v>229</v>
      </c>
      <c r="C38" s="21">
        <v>0</v>
      </c>
      <c r="D38" s="21">
        <v>0</v>
      </c>
      <c r="E38" s="16"/>
      <c r="F38" s="20" t="s">
        <v>230</v>
      </c>
      <c r="G38" s="22">
        <v>0</v>
      </c>
      <c r="H38" s="22">
        <v>0</v>
      </c>
    </row>
    <row r="39" spans="2:8" ht="12" customHeight="1" x14ac:dyDescent="0.2">
      <c r="B39" s="25" t="s">
        <v>231</v>
      </c>
      <c r="C39" s="21">
        <v>0</v>
      </c>
      <c r="D39" s="21">
        <v>0</v>
      </c>
      <c r="E39" s="16"/>
      <c r="F39" s="20" t="s">
        <v>232</v>
      </c>
      <c r="G39" s="22">
        <v>0</v>
      </c>
      <c r="H39" s="22">
        <v>0</v>
      </c>
    </row>
    <row r="40" spans="2:8" ht="12" customHeight="1" x14ac:dyDescent="0.2">
      <c r="B40" s="15" t="s">
        <v>138</v>
      </c>
      <c r="C40" s="19">
        <f>C41+C42+C43+C44</f>
        <v>0</v>
      </c>
      <c r="D40" s="19">
        <f>D41+D42+D43+D44</f>
        <v>0</v>
      </c>
      <c r="E40" s="16"/>
      <c r="F40" s="20" t="s">
        <v>233</v>
      </c>
      <c r="G40" s="22">
        <v>0</v>
      </c>
      <c r="H40" s="22">
        <v>0</v>
      </c>
    </row>
    <row r="41" spans="2:8" ht="12" customHeight="1" x14ac:dyDescent="0.2">
      <c r="B41" s="20" t="s">
        <v>234</v>
      </c>
      <c r="C41" s="21">
        <v>0</v>
      </c>
      <c r="D41" s="21">
        <v>0</v>
      </c>
      <c r="E41" s="16"/>
      <c r="F41" s="15" t="s">
        <v>141</v>
      </c>
      <c r="G41" s="19">
        <f>G42+G43+G44</f>
        <v>-12792</v>
      </c>
      <c r="H41" s="19">
        <f>H42+H43+H44</f>
        <v>1</v>
      </c>
    </row>
    <row r="42" spans="2:8" ht="12" customHeight="1" x14ac:dyDescent="0.2">
      <c r="B42" s="20" t="s">
        <v>235</v>
      </c>
      <c r="C42" s="21">
        <v>0</v>
      </c>
      <c r="D42" s="21">
        <v>0</v>
      </c>
      <c r="E42" s="16"/>
      <c r="F42" s="20" t="s">
        <v>236</v>
      </c>
      <c r="G42" s="22">
        <v>0</v>
      </c>
      <c r="H42" s="22">
        <v>0</v>
      </c>
    </row>
    <row r="43" spans="2:8" ht="16.5" x14ac:dyDescent="0.2">
      <c r="B43" s="20" t="s">
        <v>237</v>
      </c>
      <c r="C43" s="21">
        <v>0</v>
      </c>
      <c r="D43" s="21">
        <v>0</v>
      </c>
      <c r="E43" s="16"/>
      <c r="F43" s="20" t="s">
        <v>238</v>
      </c>
      <c r="G43" s="22">
        <v>0</v>
      </c>
      <c r="H43" s="22">
        <v>0</v>
      </c>
    </row>
    <row r="44" spans="2:8" ht="12" customHeight="1" x14ac:dyDescent="0.2">
      <c r="B44" s="20" t="s">
        <v>239</v>
      </c>
      <c r="C44" s="21">
        <v>0</v>
      </c>
      <c r="D44" s="21">
        <v>0</v>
      </c>
      <c r="E44" s="16"/>
      <c r="F44" s="20" t="s">
        <v>240</v>
      </c>
      <c r="G44" s="22">
        <v>-12792</v>
      </c>
      <c r="H44" s="22">
        <v>1</v>
      </c>
    </row>
    <row r="45" spans="2:8" ht="18.75" customHeight="1" x14ac:dyDescent="0.2">
      <c r="B45" s="26" t="s">
        <v>241</v>
      </c>
      <c r="C45" s="27">
        <f>C8+C16+C24+C30+C37+C40</f>
        <v>434153333</v>
      </c>
      <c r="D45" s="27">
        <f>D8+D16+D24+D30+D37+D40</f>
        <v>337448061</v>
      </c>
      <c r="E45" s="28"/>
      <c r="F45" s="26" t="s">
        <v>242</v>
      </c>
      <c r="G45" s="27">
        <f>G8+G18+G22+G26+G30+G37+G41</f>
        <v>213802596</v>
      </c>
      <c r="H45" s="27">
        <f>H8+H18+H22+H26+H30+H37+H41</f>
        <v>224257539</v>
      </c>
    </row>
    <row r="46" spans="2:8" ht="9.75" customHeight="1" x14ac:dyDescent="0.2">
      <c r="B46" s="29"/>
      <c r="C46" s="30"/>
      <c r="D46" s="31"/>
      <c r="E46" s="32"/>
      <c r="F46" s="29"/>
      <c r="G46" s="33"/>
      <c r="H46" s="31"/>
    </row>
    <row r="47" spans="2:8" ht="9.75" customHeight="1" x14ac:dyDescent="0.2">
      <c r="B47" s="34"/>
      <c r="C47" s="35"/>
      <c r="D47" s="36"/>
      <c r="E47" s="37"/>
      <c r="F47" s="34"/>
      <c r="G47" s="35"/>
      <c r="H47" s="36"/>
    </row>
    <row r="48" spans="2:8" ht="12" customHeight="1" x14ac:dyDescent="0.2">
      <c r="B48" s="15" t="s">
        <v>90</v>
      </c>
      <c r="C48" s="38"/>
      <c r="D48" s="39"/>
      <c r="E48" s="16"/>
      <c r="F48" s="15" t="s">
        <v>243</v>
      </c>
      <c r="G48" s="40"/>
      <c r="H48" s="41"/>
    </row>
    <row r="49" spans="2:8" ht="12" customHeight="1" x14ac:dyDescent="0.2">
      <c r="B49" s="42" t="s">
        <v>244</v>
      </c>
      <c r="C49" s="39">
        <v>0</v>
      </c>
      <c r="D49" s="39">
        <v>0</v>
      </c>
      <c r="E49" s="16"/>
      <c r="F49" s="42" t="s">
        <v>245</v>
      </c>
      <c r="G49" s="41">
        <v>0</v>
      </c>
      <c r="H49" s="41">
        <v>0</v>
      </c>
    </row>
    <row r="50" spans="2:8" ht="12" customHeight="1" x14ac:dyDescent="0.2">
      <c r="B50" s="42" t="s">
        <v>246</v>
      </c>
      <c r="C50" s="39">
        <v>0</v>
      </c>
      <c r="D50" s="39">
        <v>0</v>
      </c>
      <c r="E50" s="16"/>
      <c r="F50" s="42" t="s">
        <v>247</v>
      </c>
      <c r="G50" s="41">
        <v>0</v>
      </c>
      <c r="H50" s="41">
        <v>0</v>
      </c>
    </row>
    <row r="51" spans="2:8" ht="16.5" x14ac:dyDescent="0.2">
      <c r="B51" s="42" t="s">
        <v>248</v>
      </c>
      <c r="C51" s="39">
        <f>10606834+44622716+1924941+498336297</f>
        <v>555490788</v>
      </c>
      <c r="D51" s="39">
        <v>555490788</v>
      </c>
      <c r="E51" s="16"/>
      <c r="F51" s="42" t="s">
        <v>249</v>
      </c>
      <c r="G51" s="41">
        <v>0</v>
      </c>
      <c r="H51" s="41">
        <v>0</v>
      </c>
    </row>
    <row r="52" spans="2:8" ht="12" customHeight="1" x14ac:dyDescent="0.2">
      <c r="B52" s="132" t="s">
        <v>250</v>
      </c>
      <c r="C52" s="39">
        <v>362206616</v>
      </c>
      <c r="D52" s="39">
        <v>359905038</v>
      </c>
      <c r="E52" s="16"/>
      <c r="F52" s="42" t="s">
        <v>251</v>
      </c>
      <c r="G52" s="41">
        <v>0</v>
      </c>
      <c r="H52" s="41">
        <v>0</v>
      </c>
    </row>
    <row r="53" spans="2:8" ht="16.5" customHeight="1" x14ac:dyDescent="0.2">
      <c r="B53" s="132" t="s">
        <v>252</v>
      </c>
      <c r="C53" s="39">
        <v>32730937.289999999</v>
      </c>
      <c r="D53" s="39">
        <v>32730937</v>
      </c>
      <c r="E53" s="16"/>
      <c r="F53" s="42" t="s">
        <v>253</v>
      </c>
      <c r="G53" s="41">
        <v>0</v>
      </c>
      <c r="H53" s="41">
        <v>0</v>
      </c>
    </row>
    <row r="54" spans="2:8" ht="16.5" x14ac:dyDescent="0.2">
      <c r="B54" s="42" t="s">
        <v>254</v>
      </c>
      <c r="C54" s="39">
        <v>-313395848</v>
      </c>
      <c r="D54" s="39">
        <v>-313395848</v>
      </c>
      <c r="E54" s="16"/>
      <c r="F54" s="42" t="s">
        <v>255</v>
      </c>
      <c r="G54" s="41">
        <v>0</v>
      </c>
      <c r="H54" s="41">
        <v>0</v>
      </c>
    </row>
    <row r="55" spans="2:8" ht="12" customHeight="1" x14ac:dyDescent="0.2">
      <c r="B55" s="132" t="s">
        <v>256</v>
      </c>
      <c r="C55" s="39">
        <v>0</v>
      </c>
      <c r="D55" s="39">
        <v>0</v>
      </c>
      <c r="E55" s="16"/>
      <c r="F55" s="43"/>
      <c r="G55" s="40"/>
      <c r="H55" s="41"/>
    </row>
    <row r="56" spans="2:8" ht="16.5" x14ac:dyDescent="0.2">
      <c r="B56" s="42" t="s">
        <v>257</v>
      </c>
      <c r="C56" s="39">
        <v>0</v>
      </c>
      <c r="D56" s="39">
        <v>0</v>
      </c>
      <c r="E56" s="16"/>
      <c r="F56" s="15" t="s">
        <v>258</v>
      </c>
      <c r="G56" s="44">
        <f>G49+G50+G51+G52+G53+G54</f>
        <v>0</v>
      </c>
      <c r="H56" s="44">
        <f>H49+H50+H51+H52+H53+H54</f>
        <v>0</v>
      </c>
    </row>
    <row r="57" spans="2:8" ht="12" customHeight="1" x14ac:dyDescent="0.2">
      <c r="B57" s="132" t="s">
        <v>259</v>
      </c>
      <c r="C57" s="39">
        <v>0</v>
      </c>
      <c r="D57" s="39">
        <v>0</v>
      </c>
      <c r="E57" s="16"/>
      <c r="F57" s="45" t="s">
        <v>260</v>
      </c>
      <c r="G57" s="44">
        <f>G45+G56</f>
        <v>213802596</v>
      </c>
      <c r="H57" s="44">
        <f>H45+H56</f>
        <v>224257539</v>
      </c>
    </row>
    <row r="58" spans="2:8" ht="17.25" customHeight="1" x14ac:dyDescent="0.2">
      <c r="B58" s="15" t="s">
        <v>261</v>
      </c>
      <c r="C58" s="44">
        <f>C49+C50+C51+C52+C53+C54+C55+C56+C57</f>
        <v>637032493.28999996</v>
      </c>
      <c r="D58" s="44">
        <f>D49+D50+D51+D52+D53+D54+D55+D56+D57</f>
        <v>634730915</v>
      </c>
      <c r="E58" s="16"/>
      <c r="F58" s="45" t="s">
        <v>262</v>
      </c>
      <c r="G58" s="44"/>
      <c r="H58" s="41"/>
    </row>
    <row r="59" spans="2:8" ht="16.5" x14ac:dyDescent="0.2">
      <c r="B59" s="15" t="s">
        <v>263</v>
      </c>
      <c r="C59" s="44">
        <f>C45+C58</f>
        <v>1071185826.29</v>
      </c>
      <c r="D59" s="44">
        <f>D45+D58</f>
        <v>972178976</v>
      </c>
      <c r="E59" s="16"/>
      <c r="F59" s="45" t="s">
        <v>264</v>
      </c>
      <c r="G59" s="44">
        <f>G60+G61+G62</f>
        <v>423573501.06</v>
      </c>
      <c r="H59" s="44">
        <f>H60+H61+H62</f>
        <v>423303832</v>
      </c>
    </row>
    <row r="60" spans="2:8" ht="12" customHeight="1" x14ac:dyDescent="0.2">
      <c r="B60" s="46"/>
      <c r="C60" s="38"/>
      <c r="D60" s="40"/>
      <c r="E60" s="16"/>
      <c r="F60" s="42" t="s">
        <v>265</v>
      </c>
      <c r="G60" s="41">
        <v>423573501.06</v>
      </c>
      <c r="H60" s="41">
        <v>423303832</v>
      </c>
    </row>
    <row r="61" spans="2:8" ht="12" customHeight="1" x14ac:dyDescent="0.2">
      <c r="B61" s="46"/>
      <c r="C61" s="38"/>
      <c r="D61" s="40"/>
      <c r="E61" s="16"/>
      <c r="F61" s="42" t="s">
        <v>266</v>
      </c>
      <c r="G61" s="41">
        <v>0</v>
      </c>
      <c r="H61" s="41">
        <v>0</v>
      </c>
    </row>
    <row r="62" spans="2:8" ht="12" customHeight="1" x14ac:dyDescent="0.2">
      <c r="B62" s="46"/>
      <c r="C62" s="38"/>
      <c r="D62" s="40"/>
      <c r="E62" s="16"/>
      <c r="F62" s="42" t="s">
        <v>267</v>
      </c>
      <c r="G62" s="41">
        <v>0</v>
      </c>
      <c r="H62" s="41">
        <v>0</v>
      </c>
    </row>
    <row r="63" spans="2:8" ht="18" customHeight="1" x14ac:dyDescent="0.2">
      <c r="B63" s="46"/>
      <c r="C63" s="38"/>
      <c r="D63" s="40"/>
      <c r="E63" s="16"/>
      <c r="F63" s="45" t="s">
        <v>268</v>
      </c>
      <c r="G63" s="44">
        <f>G64+G65+G66+G67+G68</f>
        <v>433809729</v>
      </c>
      <c r="H63" s="44">
        <f>H64+H65+H66+H67+H68</f>
        <v>324617605</v>
      </c>
    </row>
    <row r="64" spans="2:8" ht="12" customHeight="1" x14ac:dyDescent="0.2">
      <c r="B64" s="46"/>
      <c r="C64" s="38"/>
      <c r="D64" s="40"/>
      <c r="E64" s="16"/>
      <c r="F64" s="42" t="s">
        <v>269</v>
      </c>
      <c r="G64" s="139">
        <v>110626895</v>
      </c>
      <c r="H64" s="139">
        <v>38118088</v>
      </c>
    </row>
    <row r="65" spans="2:8" ht="12" customHeight="1" x14ac:dyDescent="0.2">
      <c r="B65" s="46"/>
      <c r="C65" s="38"/>
      <c r="D65" s="40"/>
      <c r="E65" s="16"/>
      <c r="F65" s="42" t="s">
        <v>270</v>
      </c>
      <c r="G65" s="139">
        <v>272295639</v>
      </c>
      <c r="H65" s="41">
        <v>235612322</v>
      </c>
    </row>
    <row r="66" spans="2:8" ht="12" customHeight="1" x14ac:dyDescent="0.2">
      <c r="B66" s="46"/>
      <c r="C66" s="38"/>
      <c r="D66" s="40"/>
      <c r="E66" s="16"/>
      <c r="F66" s="42" t="s">
        <v>271</v>
      </c>
      <c r="G66" s="41">
        <v>0</v>
      </c>
      <c r="H66" s="41">
        <v>0</v>
      </c>
    </row>
    <row r="67" spans="2:8" ht="12" customHeight="1" x14ac:dyDescent="0.2">
      <c r="B67" s="46"/>
      <c r="C67" s="38"/>
      <c r="D67" s="40"/>
      <c r="E67" s="16"/>
      <c r="F67" s="42" t="s">
        <v>272</v>
      </c>
      <c r="G67" s="41">
        <v>0</v>
      </c>
      <c r="H67" s="41">
        <v>0</v>
      </c>
    </row>
    <row r="68" spans="2:8" ht="12" customHeight="1" x14ac:dyDescent="0.2">
      <c r="B68" s="46"/>
      <c r="C68" s="38"/>
      <c r="D68" s="40"/>
      <c r="E68" s="16"/>
      <c r="F68" s="42" t="s">
        <v>273</v>
      </c>
      <c r="G68" s="41">
        <f>660769
+50226426</f>
        <v>50887195</v>
      </c>
      <c r="H68" s="41">
        <v>50887195</v>
      </c>
    </row>
    <row r="69" spans="2:8" ht="15.75" customHeight="1" x14ac:dyDescent="0.2">
      <c r="B69" s="46"/>
      <c r="C69" s="38"/>
      <c r="D69" s="40"/>
      <c r="E69" s="16"/>
      <c r="F69" s="15" t="s">
        <v>274</v>
      </c>
      <c r="G69" s="44">
        <f>G70+G71</f>
        <v>0</v>
      </c>
      <c r="H69" s="44">
        <f>H70+H71</f>
        <v>0</v>
      </c>
    </row>
    <row r="70" spans="2:8" ht="12" customHeight="1" x14ac:dyDescent="0.2">
      <c r="B70" s="46"/>
      <c r="C70" s="38"/>
      <c r="D70" s="40"/>
      <c r="E70" s="16"/>
      <c r="F70" s="42" t="s">
        <v>275</v>
      </c>
      <c r="G70" s="41">
        <v>0</v>
      </c>
      <c r="H70" s="41">
        <v>0</v>
      </c>
    </row>
    <row r="71" spans="2:8" ht="12" customHeight="1" x14ac:dyDescent="0.2">
      <c r="B71" s="46"/>
      <c r="C71" s="38"/>
      <c r="D71" s="40"/>
      <c r="E71" s="16"/>
      <c r="F71" s="42" t="s">
        <v>276</v>
      </c>
      <c r="G71" s="41">
        <v>0</v>
      </c>
      <c r="H71" s="41">
        <v>0</v>
      </c>
    </row>
    <row r="72" spans="2:8" ht="16.5" x14ac:dyDescent="0.2">
      <c r="B72" s="46"/>
      <c r="C72" s="38"/>
      <c r="D72" s="40"/>
      <c r="E72" s="16"/>
      <c r="F72" s="15" t="s">
        <v>277</v>
      </c>
      <c r="G72" s="44">
        <f>G59+G63+G69</f>
        <v>857383230.05999994</v>
      </c>
      <c r="H72" s="44">
        <f>H59+H63+H69</f>
        <v>747921437</v>
      </c>
    </row>
    <row r="73" spans="2:8" ht="16.5" x14ac:dyDescent="0.2">
      <c r="B73" s="47"/>
      <c r="C73" s="48"/>
      <c r="D73" s="49"/>
      <c r="E73" s="28"/>
      <c r="F73" s="26" t="s">
        <v>278</v>
      </c>
      <c r="G73" s="50">
        <f>G57+G72</f>
        <v>1071185826.0599999</v>
      </c>
      <c r="H73" s="50">
        <f>H57+H72</f>
        <v>972178976</v>
      </c>
    </row>
    <row r="74" spans="2:8" x14ac:dyDescent="0.2">
      <c r="B74" s="51"/>
      <c r="C74" s="51"/>
      <c r="D74" s="51"/>
      <c r="E74" s="52"/>
      <c r="F74" s="51"/>
      <c r="G74" s="51"/>
      <c r="H74" s="51"/>
    </row>
    <row r="75" spans="2:8" x14ac:dyDescent="0.2">
      <c r="B75" s="51"/>
      <c r="C75" s="51"/>
      <c r="D75" s="51"/>
      <c r="E75" s="52"/>
      <c r="F75" s="51"/>
      <c r="G75" s="51"/>
      <c r="H75" s="51"/>
    </row>
    <row r="76" spans="2:8" x14ac:dyDescent="0.2">
      <c r="B76" s="51"/>
      <c r="C76" s="51"/>
      <c r="D76" s="51"/>
      <c r="E76" s="52"/>
      <c r="F76" s="51"/>
      <c r="G76" s="51"/>
      <c r="H76" s="51"/>
    </row>
    <row r="77" spans="2:8" x14ac:dyDescent="0.2">
      <c r="B77" s="51"/>
      <c r="C77" s="51"/>
      <c r="D77" s="51"/>
      <c r="E77" s="52"/>
      <c r="F77" s="51"/>
      <c r="G77" s="51"/>
      <c r="H77" s="51"/>
    </row>
    <row r="78" spans="2:8" x14ac:dyDescent="0.2">
      <c r="B78" s="51"/>
      <c r="C78" s="51"/>
      <c r="D78" s="51"/>
      <c r="E78" s="52"/>
      <c r="F78" s="51"/>
      <c r="G78" s="51"/>
      <c r="H78" s="51"/>
    </row>
    <row r="79" spans="2:8" x14ac:dyDescent="0.2">
      <c r="B79" s="51"/>
      <c r="C79" s="51"/>
      <c r="D79" s="51"/>
      <c r="E79" s="52"/>
      <c r="F79" s="51"/>
      <c r="G79" s="51"/>
      <c r="H79" s="51"/>
    </row>
  </sheetData>
  <mergeCells count="4">
    <mergeCell ref="B1:H1"/>
    <mergeCell ref="B2:H2"/>
    <mergeCell ref="B3:H3"/>
    <mergeCell ref="B4:H4"/>
  </mergeCells>
  <printOptions horizontalCentered="1"/>
  <pageMargins left="0.70866141732283472" right="0.70866141732283472" top="0.15748031496062992" bottom="0.15748031496062992" header="0.31496062992125984" footer="0.31496062992125984"/>
  <pageSetup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8"/>
  <sheetViews>
    <sheetView zoomScale="170" zoomScaleNormal="170" workbookViewId="0">
      <selection activeCell="R9" sqref="R9"/>
    </sheetView>
  </sheetViews>
  <sheetFormatPr baseColWidth="10" defaultColWidth="8.83203125" defaultRowHeight="12.75" x14ac:dyDescent="0.2"/>
  <cols>
    <col min="1" max="1" width="23.6640625" customWidth="1"/>
    <col min="2" max="2" width="1.33203125" customWidth="1"/>
    <col min="3" max="3" width="11.83203125" customWidth="1"/>
    <col min="4" max="4" width="2" customWidth="1"/>
    <col min="5" max="5" width="10.33203125" customWidth="1"/>
    <col min="6" max="6" width="2.83203125" customWidth="1"/>
    <col min="7" max="7" width="10.5" customWidth="1"/>
    <col min="8" max="8" width="3.83203125" customWidth="1"/>
    <col min="9" max="9" width="8.1640625" customWidth="1"/>
    <col min="10" max="10" width="6.6640625" customWidth="1"/>
    <col min="11" max="11" width="4.6640625" customWidth="1"/>
    <col min="12" max="12" width="5.83203125" customWidth="1"/>
    <col min="13" max="13" width="5.1640625" customWidth="1"/>
    <col min="14" max="14" width="10.5" customWidth="1"/>
    <col min="15" max="15" width="3.1640625" customWidth="1"/>
  </cols>
  <sheetData>
    <row r="1" spans="1:17" ht="13.9" customHeight="1" x14ac:dyDescent="0.2">
      <c r="A1" s="296" t="s">
        <v>130</v>
      </c>
      <c r="B1" s="297"/>
      <c r="C1" s="297"/>
      <c r="D1" s="297"/>
      <c r="E1" s="297"/>
      <c r="F1" s="297"/>
      <c r="G1" s="297"/>
      <c r="H1" s="297"/>
      <c r="I1" s="297"/>
      <c r="J1" s="297"/>
      <c r="K1" s="297"/>
      <c r="L1" s="297"/>
      <c r="M1" s="297"/>
      <c r="N1" s="297"/>
      <c r="O1" s="298"/>
    </row>
    <row r="2" spans="1:17" ht="13.9" customHeight="1" x14ac:dyDescent="0.2">
      <c r="A2" s="299" t="s">
        <v>165</v>
      </c>
      <c r="B2" s="264"/>
      <c r="C2" s="264"/>
      <c r="D2" s="264"/>
      <c r="E2" s="264"/>
      <c r="F2" s="264"/>
      <c r="G2" s="264"/>
      <c r="H2" s="264"/>
      <c r="I2" s="264"/>
      <c r="J2" s="264"/>
      <c r="K2" s="264"/>
      <c r="L2" s="264"/>
      <c r="M2" s="264"/>
      <c r="N2" s="264"/>
      <c r="O2" s="300"/>
    </row>
    <row r="3" spans="1:17" ht="13.9" customHeight="1" x14ac:dyDescent="0.2">
      <c r="A3" s="299" t="s">
        <v>448</v>
      </c>
      <c r="B3" s="264"/>
      <c r="C3" s="264"/>
      <c r="D3" s="264"/>
      <c r="E3" s="264"/>
      <c r="F3" s="264"/>
      <c r="G3" s="264"/>
      <c r="H3" s="264"/>
      <c r="I3" s="264"/>
      <c r="J3" s="264"/>
      <c r="K3" s="264"/>
      <c r="L3" s="264"/>
      <c r="M3" s="264"/>
      <c r="N3" s="264"/>
      <c r="O3" s="300"/>
    </row>
    <row r="4" spans="1:17" ht="13.9" customHeight="1" x14ac:dyDescent="0.2">
      <c r="A4" s="301" t="s">
        <v>166</v>
      </c>
      <c r="B4" s="302"/>
      <c r="C4" s="302"/>
      <c r="D4" s="302"/>
      <c r="E4" s="302"/>
      <c r="F4" s="302"/>
      <c r="G4" s="302"/>
      <c r="H4" s="302"/>
      <c r="I4" s="302"/>
      <c r="J4" s="302"/>
      <c r="K4" s="302"/>
      <c r="L4" s="302"/>
      <c r="M4" s="302"/>
      <c r="N4" s="302"/>
      <c r="O4" s="303"/>
    </row>
    <row r="5" spans="1:17" ht="42.75" customHeight="1" x14ac:dyDescent="0.2">
      <c r="A5" s="157" t="s">
        <v>279</v>
      </c>
      <c r="B5" s="304" t="s">
        <v>446</v>
      </c>
      <c r="C5" s="305"/>
      <c r="D5" s="304" t="s">
        <v>280</v>
      </c>
      <c r="E5" s="306"/>
      <c r="F5" s="304" t="s">
        <v>281</v>
      </c>
      <c r="G5" s="306"/>
      <c r="H5" s="304" t="s">
        <v>282</v>
      </c>
      <c r="I5" s="306"/>
      <c r="J5" s="307" t="s">
        <v>359</v>
      </c>
      <c r="K5" s="305"/>
      <c r="L5" s="304" t="s">
        <v>283</v>
      </c>
      <c r="M5" s="306"/>
      <c r="N5" s="304" t="s">
        <v>284</v>
      </c>
      <c r="O5" s="306"/>
    </row>
    <row r="6" spans="1:17" x14ac:dyDescent="0.2">
      <c r="A6" s="53" t="s">
        <v>285</v>
      </c>
      <c r="B6" s="292">
        <f>B7+B11</f>
        <v>0</v>
      </c>
      <c r="C6" s="293"/>
      <c r="D6" s="292">
        <f t="shared" ref="D6" si="0">D7+D11</f>
        <v>0</v>
      </c>
      <c r="E6" s="293"/>
      <c r="F6" s="292">
        <f t="shared" ref="F6" si="1">F7+F11</f>
        <v>0</v>
      </c>
      <c r="G6" s="293"/>
      <c r="H6" s="292">
        <f t="shared" ref="H6" si="2">H7+H11</f>
        <v>0</v>
      </c>
      <c r="I6" s="293"/>
      <c r="J6" s="292">
        <f t="shared" ref="J6" si="3">J7+J11</f>
        <v>0</v>
      </c>
      <c r="K6" s="293"/>
      <c r="L6" s="292">
        <f t="shared" ref="L6" si="4">L7+L11</f>
        <v>0</v>
      </c>
      <c r="M6" s="293"/>
      <c r="N6" s="292">
        <f t="shared" ref="N6" si="5">N7+N11</f>
        <v>0</v>
      </c>
      <c r="O6" s="293"/>
    </row>
    <row r="7" spans="1:17" ht="13.15" customHeight="1" x14ac:dyDescent="0.2">
      <c r="A7" s="54" t="s">
        <v>286</v>
      </c>
      <c r="B7" s="287">
        <f>B8+B9+B10</f>
        <v>0</v>
      </c>
      <c r="C7" s="288"/>
      <c r="D7" s="287">
        <f t="shared" ref="D7" si="6">D8+D9+D10</f>
        <v>0</v>
      </c>
      <c r="E7" s="288"/>
      <c r="F7" s="287">
        <f t="shared" ref="F7" si="7">F8+F9+F10</f>
        <v>0</v>
      </c>
      <c r="G7" s="288"/>
      <c r="H7" s="287">
        <f t="shared" ref="H7" si="8">H8+H9+H10</f>
        <v>0</v>
      </c>
      <c r="I7" s="288"/>
      <c r="J7" s="287">
        <f t="shared" ref="J7" si="9">J8+J9+J10</f>
        <v>0</v>
      </c>
      <c r="K7" s="288"/>
      <c r="L7" s="287">
        <f t="shared" ref="L7" si="10">L8+L9+L10</f>
        <v>0</v>
      </c>
      <c r="M7" s="288"/>
      <c r="N7" s="287">
        <f t="shared" ref="N7" si="11">N8+N9+N10</f>
        <v>0</v>
      </c>
      <c r="O7" s="288"/>
    </row>
    <row r="8" spans="1:17" ht="13.15" customHeight="1" x14ac:dyDescent="0.2">
      <c r="A8" s="55" t="s">
        <v>287</v>
      </c>
      <c r="B8" s="266">
        <v>0</v>
      </c>
      <c r="C8" s="267"/>
      <c r="D8" s="266">
        <v>0</v>
      </c>
      <c r="E8" s="267"/>
      <c r="F8" s="266">
        <v>0</v>
      </c>
      <c r="G8" s="267"/>
      <c r="H8" s="266">
        <v>0</v>
      </c>
      <c r="I8" s="267"/>
      <c r="J8" s="266">
        <v>0</v>
      </c>
      <c r="K8" s="267"/>
      <c r="L8" s="266">
        <v>0</v>
      </c>
      <c r="M8" s="267"/>
      <c r="N8" s="266">
        <v>0</v>
      </c>
      <c r="O8" s="267"/>
    </row>
    <row r="9" spans="1:17" ht="13.9" customHeight="1" x14ac:dyDescent="0.2">
      <c r="A9" s="55" t="s">
        <v>288</v>
      </c>
      <c r="B9" s="266">
        <v>0</v>
      </c>
      <c r="C9" s="267"/>
      <c r="D9" s="266">
        <v>0</v>
      </c>
      <c r="E9" s="267"/>
      <c r="F9" s="266">
        <v>0</v>
      </c>
      <c r="G9" s="267"/>
      <c r="H9" s="266">
        <v>0</v>
      </c>
      <c r="I9" s="267"/>
      <c r="J9" s="266">
        <v>0</v>
      </c>
      <c r="K9" s="267"/>
      <c r="L9" s="266">
        <v>0</v>
      </c>
      <c r="M9" s="267"/>
      <c r="N9" s="266">
        <v>0</v>
      </c>
      <c r="O9" s="267"/>
    </row>
    <row r="10" spans="1:17" ht="13.15" customHeight="1" x14ac:dyDescent="0.2">
      <c r="A10" s="55" t="s">
        <v>289</v>
      </c>
      <c r="B10" s="266">
        <v>0</v>
      </c>
      <c r="C10" s="267"/>
      <c r="D10" s="266">
        <v>0</v>
      </c>
      <c r="E10" s="267"/>
      <c r="F10" s="266">
        <v>0</v>
      </c>
      <c r="G10" s="267"/>
      <c r="H10" s="266">
        <v>0</v>
      </c>
      <c r="I10" s="267"/>
      <c r="J10" s="266">
        <v>0</v>
      </c>
      <c r="K10" s="267"/>
      <c r="L10" s="266">
        <v>0</v>
      </c>
      <c r="M10" s="267"/>
      <c r="N10" s="266">
        <v>0</v>
      </c>
      <c r="O10" s="267"/>
    </row>
    <row r="11" spans="1:17" ht="13.15" customHeight="1" x14ac:dyDescent="0.2">
      <c r="A11" s="56" t="s">
        <v>290</v>
      </c>
      <c r="B11" s="287">
        <f>B12+B13+B14</f>
        <v>0</v>
      </c>
      <c r="C11" s="288"/>
      <c r="D11" s="287">
        <f t="shared" ref="D11" si="12">D12+D13+D14</f>
        <v>0</v>
      </c>
      <c r="E11" s="288"/>
      <c r="F11" s="287">
        <f t="shared" ref="F11" si="13">F12+F13+F14</f>
        <v>0</v>
      </c>
      <c r="G11" s="288"/>
      <c r="H11" s="287">
        <f t="shared" ref="H11" si="14">H12+H13+H14</f>
        <v>0</v>
      </c>
      <c r="I11" s="288"/>
      <c r="J11" s="287">
        <f t="shared" ref="J11" si="15">J12+J13+J14</f>
        <v>0</v>
      </c>
      <c r="K11" s="288"/>
      <c r="L11" s="287">
        <f t="shared" ref="L11" si="16">L12+L13+L14</f>
        <v>0</v>
      </c>
      <c r="M11" s="288"/>
      <c r="N11" s="287">
        <f t="shared" ref="N11" si="17">N12+N13+N14</f>
        <v>0</v>
      </c>
      <c r="O11" s="288"/>
    </row>
    <row r="12" spans="1:17" ht="13.15" customHeight="1" x14ac:dyDescent="0.2">
      <c r="A12" s="55" t="s">
        <v>291</v>
      </c>
      <c r="B12" s="266">
        <v>0</v>
      </c>
      <c r="C12" s="267"/>
      <c r="D12" s="266">
        <v>0</v>
      </c>
      <c r="E12" s="267"/>
      <c r="F12" s="266">
        <v>0</v>
      </c>
      <c r="G12" s="267"/>
      <c r="H12" s="266">
        <v>0</v>
      </c>
      <c r="I12" s="267"/>
      <c r="J12" s="266">
        <v>0</v>
      </c>
      <c r="K12" s="267"/>
      <c r="L12" s="266">
        <v>0</v>
      </c>
      <c r="M12" s="267"/>
      <c r="N12" s="266">
        <v>0</v>
      </c>
      <c r="O12" s="267"/>
    </row>
    <row r="13" spans="1:17" ht="13.15" customHeight="1" x14ac:dyDescent="0.2">
      <c r="A13" s="55" t="s">
        <v>292</v>
      </c>
      <c r="B13" s="266">
        <v>0</v>
      </c>
      <c r="C13" s="267"/>
      <c r="D13" s="266">
        <v>0</v>
      </c>
      <c r="E13" s="267"/>
      <c r="F13" s="266">
        <v>0</v>
      </c>
      <c r="G13" s="267"/>
      <c r="H13" s="266">
        <v>0</v>
      </c>
      <c r="I13" s="267"/>
      <c r="J13" s="266">
        <v>0</v>
      </c>
      <c r="K13" s="267"/>
      <c r="L13" s="266">
        <v>0</v>
      </c>
      <c r="M13" s="267"/>
      <c r="N13" s="266">
        <v>0</v>
      </c>
      <c r="O13" s="267"/>
    </row>
    <row r="14" spans="1:17" ht="10.9" customHeight="1" x14ac:dyDescent="0.2">
      <c r="A14" s="55" t="s">
        <v>293</v>
      </c>
      <c r="B14" s="266">
        <v>0</v>
      </c>
      <c r="C14" s="267"/>
      <c r="D14" s="266">
        <v>0</v>
      </c>
      <c r="E14" s="267"/>
      <c r="F14" s="266">
        <v>0</v>
      </c>
      <c r="G14" s="267"/>
      <c r="H14" s="266">
        <v>0</v>
      </c>
      <c r="I14" s="267"/>
      <c r="J14" s="266">
        <v>0</v>
      </c>
      <c r="K14" s="267"/>
      <c r="L14" s="266">
        <v>0</v>
      </c>
      <c r="M14" s="267"/>
      <c r="N14" s="266">
        <v>0</v>
      </c>
      <c r="O14" s="267"/>
    </row>
    <row r="15" spans="1:17" ht="12" customHeight="1" x14ac:dyDescent="0.2">
      <c r="A15" s="6" t="s">
        <v>294</v>
      </c>
      <c r="B15" s="289">
        <v>224257539</v>
      </c>
      <c r="C15" s="290"/>
      <c r="D15" s="285">
        <v>0</v>
      </c>
      <c r="E15" s="286"/>
      <c r="F15" s="285">
        <v>0</v>
      </c>
      <c r="G15" s="286"/>
      <c r="H15" s="285">
        <v>0</v>
      </c>
      <c r="I15" s="286"/>
      <c r="J15" s="289">
        <v>213802596</v>
      </c>
      <c r="K15" s="290"/>
      <c r="L15" s="285">
        <v>0</v>
      </c>
      <c r="M15" s="286"/>
      <c r="N15" s="285">
        <v>0</v>
      </c>
      <c r="O15" s="286"/>
      <c r="P15" s="2" t="s">
        <v>90</v>
      </c>
      <c r="Q15" s="4"/>
    </row>
    <row r="16" spans="1:17" ht="24.75" x14ac:dyDescent="0.2">
      <c r="A16" s="57" t="s">
        <v>295</v>
      </c>
      <c r="B16" s="283">
        <f>B6+B15</f>
        <v>224257539</v>
      </c>
      <c r="C16" s="284"/>
      <c r="D16" s="283">
        <f>D6+D15</f>
        <v>0</v>
      </c>
      <c r="E16" s="284"/>
      <c r="F16" s="283">
        <f>F6+F15</f>
        <v>0</v>
      </c>
      <c r="G16" s="284"/>
      <c r="H16" s="281">
        <f t="shared" ref="H16" si="18">H6+H15</f>
        <v>0</v>
      </c>
      <c r="I16" s="282"/>
      <c r="J16" s="283">
        <f>J6+J15</f>
        <v>213802596</v>
      </c>
      <c r="K16" s="284"/>
      <c r="L16" s="281">
        <f t="shared" ref="L16" si="19">L6+L15</f>
        <v>0</v>
      </c>
      <c r="M16" s="282"/>
      <c r="N16" s="281">
        <f t="shared" ref="N16" si="20">N6+N15</f>
        <v>0</v>
      </c>
      <c r="O16" s="282"/>
      <c r="Q16" s="8"/>
    </row>
    <row r="17" spans="1:15" ht="19.899999999999999" customHeight="1" x14ac:dyDescent="0.2">
      <c r="A17" s="58" t="s">
        <v>296</v>
      </c>
      <c r="B17" s="266"/>
      <c r="C17" s="267"/>
      <c r="D17" s="266"/>
      <c r="E17" s="267"/>
      <c r="F17" s="266"/>
      <c r="G17" s="267"/>
      <c r="H17" s="266"/>
      <c r="I17" s="267"/>
      <c r="J17" s="266"/>
      <c r="K17" s="267"/>
      <c r="L17" s="266"/>
      <c r="M17" s="267"/>
      <c r="N17" s="266"/>
      <c r="O17" s="267"/>
    </row>
    <row r="18" spans="1:15" ht="13.15" customHeight="1" x14ac:dyDescent="0.2">
      <c r="A18" s="59" t="s">
        <v>297</v>
      </c>
      <c r="B18" s="266">
        <v>0</v>
      </c>
      <c r="C18" s="267"/>
      <c r="D18" s="266">
        <v>0</v>
      </c>
      <c r="E18" s="267"/>
      <c r="F18" s="266">
        <v>0</v>
      </c>
      <c r="G18" s="267"/>
      <c r="H18" s="266">
        <v>0</v>
      </c>
      <c r="I18" s="267"/>
      <c r="J18" s="266">
        <v>0</v>
      </c>
      <c r="K18" s="267"/>
      <c r="L18" s="266">
        <v>0</v>
      </c>
      <c r="M18" s="267"/>
      <c r="N18" s="266">
        <v>0</v>
      </c>
      <c r="O18" s="267"/>
    </row>
    <row r="19" spans="1:15" ht="12" customHeight="1" x14ac:dyDescent="0.2">
      <c r="A19" s="59" t="s">
        <v>298</v>
      </c>
      <c r="B19" s="266">
        <v>0</v>
      </c>
      <c r="C19" s="267"/>
      <c r="D19" s="266">
        <v>0</v>
      </c>
      <c r="E19" s="267"/>
      <c r="F19" s="266">
        <v>0</v>
      </c>
      <c r="G19" s="267"/>
      <c r="H19" s="266">
        <v>0</v>
      </c>
      <c r="I19" s="267"/>
      <c r="J19" s="266">
        <v>0</v>
      </c>
      <c r="K19" s="267"/>
      <c r="L19" s="266">
        <v>0</v>
      </c>
      <c r="M19" s="267"/>
      <c r="N19" s="266">
        <v>0</v>
      </c>
      <c r="O19" s="267"/>
    </row>
    <row r="20" spans="1:15" x14ac:dyDescent="0.2">
      <c r="A20" s="59" t="s">
        <v>299</v>
      </c>
      <c r="B20" s="266">
        <v>0</v>
      </c>
      <c r="C20" s="267"/>
      <c r="D20" s="266">
        <v>0</v>
      </c>
      <c r="E20" s="267"/>
      <c r="F20" s="266">
        <v>0</v>
      </c>
      <c r="G20" s="267"/>
      <c r="H20" s="266">
        <v>0</v>
      </c>
      <c r="I20" s="267"/>
      <c r="J20" s="266">
        <v>0</v>
      </c>
      <c r="K20" s="267"/>
      <c r="L20" s="266">
        <v>0</v>
      </c>
      <c r="M20" s="267"/>
      <c r="N20" s="266">
        <v>0</v>
      </c>
      <c r="O20" s="267"/>
    </row>
    <row r="21" spans="1:15" ht="25.5" x14ac:dyDescent="0.2">
      <c r="A21" s="60" t="s">
        <v>300</v>
      </c>
      <c r="B21" s="266"/>
      <c r="C21" s="267"/>
      <c r="D21" s="266"/>
      <c r="E21" s="267"/>
      <c r="F21" s="266"/>
      <c r="G21" s="267"/>
      <c r="H21" s="266"/>
      <c r="I21" s="267"/>
      <c r="J21" s="266"/>
      <c r="K21" s="267"/>
      <c r="L21" s="266"/>
      <c r="M21" s="267"/>
      <c r="N21" s="266"/>
      <c r="O21" s="267"/>
    </row>
    <row r="22" spans="1:15" ht="13.15" customHeight="1" x14ac:dyDescent="0.2">
      <c r="A22" s="59" t="s">
        <v>301</v>
      </c>
      <c r="B22" s="266">
        <v>0</v>
      </c>
      <c r="C22" s="267"/>
      <c r="D22" s="266">
        <v>0</v>
      </c>
      <c r="E22" s="267"/>
      <c r="F22" s="266">
        <v>0</v>
      </c>
      <c r="G22" s="267"/>
      <c r="H22" s="266">
        <v>0</v>
      </c>
      <c r="I22" s="267"/>
      <c r="J22" s="266">
        <v>0</v>
      </c>
      <c r="K22" s="267"/>
      <c r="L22" s="266">
        <v>0</v>
      </c>
      <c r="M22" s="267"/>
      <c r="N22" s="266">
        <v>0</v>
      </c>
      <c r="O22" s="267"/>
    </row>
    <row r="23" spans="1:15" ht="13.9" customHeight="1" x14ac:dyDescent="0.2">
      <c r="A23" s="59" t="s">
        <v>302</v>
      </c>
      <c r="B23" s="266">
        <v>0</v>
      </c>
      <c r="C23" s="267"/>
      <c r="D23" s="266">
        <v>0</v>
      </c>
      <c r="E23" s="267"/>
      <c r="F23" s="266">
        <v>0</v>
      </c>
      <c r="G23" s="267"/>
      <c r="H23" s="266">
        <v>0</v>
      </c>
      <c r="I23" s="267"/>
      <c r="J23" s="266">
        <v>0</v>
      </c>
      <c r="K23" s="267"/>
      <c r="L23" s="266">
        <v>0</v>
      </c>
      <c r="M23" s="267"/>
      <c r="N23" s="266">
        <v>0</v>
      </c>
      <c r="O23" s="267"/>
    </row>
    <row r="24" spans="1:15" ht="16.5" x14ac:dyDescent="0.2">
      <c r="A24" s="61" t="s">
        <v>303</v>
      </c>
      <c r="B24" s="268">
        <v>0</v>
      </c>
      <c r="C24" s="269"/>
      <c r="D24" s="268">
        <v>0</v>
      </c>
      <c r="E24" s="269"/>
      <c r="F24" s="268">
        <v>0</v>
      </c>
      <c r="G24" s="269"/>
      <c r="H24" s="268">
        <v>0</v>
      </c>
      <c r="I24" s="269"/>
      <c r="J24" s="268">
        <v>0</v>
      </c>
      <c r="K24" s="269"/>
      <c r="L24" s="268">
        <v>0</v>
      </c>
      <c r="M24" s="269"/>
      <c r="N24" s="268">
        <v>0</v>
      </c>
      <c r="O24" s="269"/>
    </row>
    <row r="25" spans="1:15" x14ac:dyDescent="0.2">
      <c r="A25" s="291"/>
      <c r="B25" s="291"/>
      <c r="C25" s="291"/>
      <c r="D25" s="291"/>
      <c r="E25" s="291"/>
      <c r="F25" s="291"/>
      <c r="G25" s="291"/>
      <c r="H25" s="291"/>
      <c r="I25" s="291"/>
      <c r="J25" s="291"/>
      <c r="K25" s="291"/>
      <c r="L25" s="291"/>
      <c r="M25" s="291"/>
      <c r="N25" s="291"/>
      <c r="O25" s="291"/>
    </row>
    <row r="26" spans="1:15" s="1" customFormat="1" ht="31.5" customHeight="1" x14ac:dyDescent="0.2">
      <c r="A26" s="271" t="s">
        <v>131</v>
      </c>
      <c r="B26" s="271"/>
      <c r="C26" s="271"/>
      <c r="D26" s="271"/>
      <c r="E26" s="271"/>
      <c r="F26" s="271"/>
      <c r="G26" s="271"/>
      <c r="H26" s="271"/>
      <c r="I26" s="271"/>
      <c r="J26" s="271"/>
      <c r="K26" s="271"/>
      <c r="L26" s="271"/>
      <c r="M26" s="271"/>
      <c r="N26" s="271"/>
      <c r="O26" s="271"/>
    </row>
    <row r="27" spans="1:15" s="1" customFormat="1" ht="15" customHeight="1" x14ac:dyDescent="0.2">
      <c r="A27" s="270" t="s">
        <v>49</v>
      </c>
      <c r="B27" s="270"/>
      <c r="C27" s="270"/>
      <c r="D27" s="270"/>
      <c r="E27" s="270"/>
      <c r="F27" s="270"/>
      <c r="G27" s="270"/>
      <c r="H27" s="270"/>
      <c r="I27" s="270"/>
      <c r="J27" s="270"/>
      <c r="K27" s="270"/>
      <c r="L27" s="270"/>
      <c r="M27" s="270"/>
      <c r="N27" s="270"/>
      <c r="O27" s="270"/>
    </row>
    <row r="28" spans="1:15" s="1" customFormat="1" ht="7.5" customHeight="1" x14ac:dyDescent="0.2">
      <c r="A28" s="272"/>
      <c r="B28" s="272"/>
      <c r="C28" s="272"/>
      <c r="D28" s="272"/>
      <c r="E28" s="272"/>
      <c r="F28" s="272"/>
      <c r="G28" s="272"/>
      <c r="H28" s="272"/>
      <c r="I28" s="272"/>
      <c r="J28" s="272"/>
      <c r="K28" s="272"/>
      <c r="L28" s="272"/>
      <c r="M28" s="272"/>
      <c r="N28" s="272"/>
      <c r="O28" s="272"/>
    </row>
    <row r="29" spans="1:15" ht="37.9" customHeight="1" x14ac:dyDescent="0.2">
      <c r="A29" s="294" t="s">
        <v>304</v>
      </c>
      <c r="B29" s="295"/>
      <c r="C29" s="294" t="s">
        <v>305</v>
      </c>
      <c r="D29" s="295"/>
      <c r="E29" s="294" t="s">
        <v>306</v>
      </c>
      <c r="F29" s="295"/>
      <c r="G29" s="294" t="s">
        <v>307</v>
      </c>
      <c r="H29" s="295"/>
      <c r="I29" s="294" t="s">
        <v>308</v>
      </c>
      <c r="J29" s="295"/>
      <c r="K29" s="294" t="s">
        <v>309</v>
      </c>
      <c r="L29" s="295"/>
      <c r="M29" s="51"/>
      <c r="N29" s="51"/>
      <c r="O29" s="51"/>
    </row>
    <row r="30" spans="1:15" ht="18" customHeight="1" x14ac:dyDescent="0.2">
      <c r="A30" s="279" t="s">
        <v>310</v>
      </c>
      <c r="B30" s="280"/>
      <c r="C30" s="273"/>
      <c r="D30" s="274"/>
      <c r="E30" s="273"/>
      <c r="F30" s="274"/>
      <c r="G30" s="273"/>
      <c r="H30" s="274"/>
      <c r="I30" s="273"/>
      <c r="J30" s="274"/>
      <c r="K30" s="273"/>
      <c r="L30" s="274"/>
      <c r="M30" s="51"/>
      <c r="N30" s="51"/>
      <c r="O30" s="51"/>
    </row>
    <row r="31" spans="1:15" ht="13.15" customHeight="1" x14ac:dyDescent="0.2">
      <c r="A31" s="277" t="s">
        <v>311</v>
      </c>
      <c r="B31" s="278"/>
      <c r="C31" s="266">
        <v>0</v>
      </c>
      <c r="D31" s="267"/>
      <c r="E31" s="266">
        <v>0</v>
      </c>
      <c r="F31" s="267"/>
      <c r="G31" s="266">
        <v>0</v>
      </c>
      <c r="H31" s="267"/>
      <c r="I31" s="266">
        <v>0</v>
      </c>
      <c r="J31" s="267"/>
      <c r="K31" s="266">
        <v>0</v>
      </c>
      <c r="L31" s="267"/>
      <c r="M31" s="51"/>
      <c r="N31" s="51"/>
      <c r="O31" s="51"/>
    </row>
    <row r="32" spans="1:15" ht="13.15" customHeight="1" x14ac:dyDescent="0.2">
      <c r="A32" s="277" t="s">
        <v>312</v>
      </c>
      <c r="B32" s="278"/>
      <c r="C32" s="266">
        <v>0</v>
      </c>
      <c r="D32" s="267"/>
      <c r="E32" s="266">
        <v>0</v>
      </c>
      <c r="F32" s="267"/>
      <c r="G32" s="266">
        <v>0</v>
      </c>
      <c r="H32" s="267"/>
      <c r="I32" s="266">
        <v>0</v>
      </c>
      <c r="J32" s="267"/>
      <c r="K32" s="266">
        <v>0</v>
      </c>
      <c r="L32" s="267"/>
      <c r="M32" s="51"/>
      <c r="N32" s="51"/>
      <c r="O32" s="51"/>
    </row>
    <row r="33" spans="1:15" ht="13.15" customHeight="1" x14ac:dyDescent="0.2">
      <c r="A33" s="275" t="s">
        <v>313</v>
      </c>
      <c r="B33" s="276"/>
      <c r="C33" s="268">
        <v>0</v>
      </c>
      <c r="D33" s="269"/>
      <c r="E33" s="268">
        <v>0</v>
      </c>
      <c r="F33" s="269"/>
      <c r="G33" s="268">
        <v>0</v>
      </c>
      <c r="H33" s="269"/>
      <c r="I33" s="268">
        <v>0</v>
      </c>
      <c r="J33" s="269"/>
      <c r="K33" s="268">
        <v>0</v>
      </c>
      <c r="L33" s="269"/>
      <c r="M33" s="51"/>
      <c r="N33" s="51"/>
      <c r="O33" s="51"/>
    </row>
    <row r="34" spans="1:15" x14ac:dyDescent="0.2">
      <c r="A34" s="51"/>
      <c r="B34" s="51"/>
      <c r="C34" s="51"/>
      <c r="D34" s="51"/>
      <c r="E34" s="51"/>
      <c r="F34" s="51"/>
      <c r="G34" s="51"/>
      <c r="H34" s="51"/>
      <c r="I34" s="51"/>
      <c r="J34" s="51"/>
      <c r="K34" s="51"/>
      <c r="L34" s="51"/>
      <c r="M34" s="51"/>
      <c r="N34" s="51"/>
      <c r="O34" s="51"/>
    </row>
    <row r="35" spans="1:15" x14ac:dyDescent="0.2">
      <c r="A35" s="51"/>
      <c r="B35" s="51"/>
      <c r="C35" s="51"/>
      <c r="D35" s="51"/>
      <c r="E35" s="51"/>
      <c r="F35" s="51"/>
      <c r="G35" s="51"/>
      <c r="H35" s="51"/>
      <c r="I35" s="51"/>
      <c r="J35" s="51"/>
      <c r="K35" s="51"/>
      <c r="L35" s="51"/>
      <c r="M35" s="51"/>
      <c r="N35" s="51"/>
      <c r="O35" s="51"/>
    </row>
    <row r="36" spans="1:15" x14ac:dyDescent="0.2">
      <c r="A36" s="51"/>
      <c r="B36" s="51"/>
      <c r="C36" s="51"/>
      <c r="D36" s="51"/>
      <c r="E36" s="51"/>
      <c r="F36" s="51"/>
      <c r="G36" s="51"/>
      <c r="H36" s="51"/>
      <c r="I36" s="51"/>
      <c r="J36" s="51"/>
      <c r="K36" s="51"/>
      <c r="L36" s="51"/>
      <c r="M36" s="51"/>
      <c r="N36" s="51"/>
      <c r="O36" s="51"/>
    </row>
    <row r="37" spans="1:15" x14ac:dyDescent="0.2">
      <c r="A37" s="51"/>
      <c r="B37" s="51"/>
      <c r="C37" s="51"/>
      <c r="D37" s="51"/>
      <c r="E37" s="51"/>
      <c r="F37" s="51"/>
      <c r="G37" s="51"/>
      <c r="H37" s="51"/>
      <c r="I37" s="51"/>
      <c r="J37" s="51"/>
      <c r="K37" s="51"/>
      <c r="L37" s="51"/>
      <c r="M37" s="51"/>
      <c r="N37" s="51"/>
      <c r="O37" s="51"/>
    </row>
    <row r="38" spans="1:15" x14ac:dyDescent="0.2">
      <c r="A38" s="51"/>
      <c r="B38" s="51"/>
      <c r="C38" s="51"/>
      <c r="D38" s="51"/>
      <c r="E38" s="51"/>
      <c r="F38" s="51"/>
      <c r="G38" s="51"/>
      <c r="H38" s="51"/>
      <c r="I38" s="51"/>
      <c r="J38" s="51"/>
      <c r="K38" s="51"/>
      <c r="L38" s="51"/>
      <c r="M38" s="51"/>
      <c r="N38" s="51"/>
      <c r="O38" s="51"/>
    </row>
  </sheetData>
  <mergeCells count="178">
    <mergeCell ref="A29:B29"/>
    <mergeCell ref="K29:L29"/>
    <mergeCell ref="E29:F29"/>
    <mergeCell ref="G29:H29"/>
    <mergeCell ref="I29:J29"/>
    <mergeCell ref="A1:O1"/>
    <mergeCell ref="A2:O2"/>
    <mergeCell ref="A3:O3"/>
    <mergeCell ref="A4:O4"/>
    <mergeCell ref="B5:C5"/>
    <mergeCell ref="D5:E5"/>
    <mergeCell ref="F5:G5"/>
    <mergeCell ref="H5:I5"/>
    <mergeCell ref="J5:K5"/>
    <mergeCell ref="L5:M5"/>
    <mergeCell ref="N5:O5"/>
    <mergeCell ref="C29:D29"/>
    <mergeCell ref="L6:M6"/>
    <mergeCell ref="N6:O6"/>
    <mergeCell ref="B7:C7"/>
    <mergeCell ref="B8:C8"/>
    <mergeCell ref="B9:C9"/>
    <mergeCell ref="F9:G9"/>
    <mergeCell ref="H7:I7"/>
    <mergeCell ref="J7:K7"/>
    <mergeCell ref="J8:K8"/>
    <mergeCell ref="J9:K9"/>
    <mergeCell ref="A25:O25"/>
    <mergeCell ref="B6:C6"/>
    <mergeCell ref="D6:E6"/>
    <mergeCell ref="F6:G6"/>
    <mergeCell ref="H6:I6"/>
    <mergeCell ref="J6:K6"/>
    <mergeCell ref="B15:C15"/>
    <mergeCell ref="D7:E7"/>
    <mergeCell ref="D8:E8"/>
    <mergeCell ref="D9:E9"/>
    <mergeCell ref="D10:E10"/>
    <mergeCell ref="D11:E11"/>
    <mergeCell ref="D12:E12"/>
    <mergeCell ref="D13:E13"/>
    <mergeCell ref="D14:E14"/>
    <mergeCell ref="D15:E15"/>
    <mergeCell ref="B10:C10"/>
    <mergeCell ref="B11:C11"/>
    <mergeCell ref="B12:C12"/>
    <mergeCell ref="B13:C13"/>
    <mergeCell ref="B14:C14"/>
    <mergeCell ref="F7:G7"/>
    <mergeCell ref="F8:G8"/>
    <mergeCell ref="H12:I12"/>
    <mergeCell ref="H13:I13"/>
    <mergeCell ref="H14:I14"/>
    <mergeCell ref="F10:G10"/>
    <mergeCell ref="F11:G11"/>
    <mergeCell ref="F12:G12"/>
    <mergeCell ref="F13:G13"/>
    <mergeCell ref="F14:G14"/>
    <mergeCell ref="H8:I8"/>
    <mergeCell ref="H9:I9"/>
    <mergeCell ref="F15:G15"/>
    <mergeCell ref="H15:I15"/>
    <mergeCell ref="J15:K15"/>
    <mergeCell ref="J10:K10"/>
    <mergeCell ref="J11:K11"/>
    <mergeCell ref="J12:K12"/>
    <mergeCell ref="J13:K13"/>
    <mergeCell ref="J14:K14"/>
    <mergeCell ref="L15:M15"/>
    <mergeCell ref="H10:I10"/>
    <mergeCell ref="H11:I11"/>
    <mergeCell ref="N15:O15"/>
    <mergeCell ref="L14:M14"/>
    <mergeCell ref="N7:O7"/>
    <mergeCell ref="N8:O8"/>
    <mergeCell ref="N9:O9"/>
    <mergeCell ref="N10:O10"/>
    <mergeCell ref="N11:O11"/>
    <mergeCell ref="N12:O12"/>
    <mergeCell ref="N13:O13"/>
    <mergeCell ref="N14:O14"/>
    <mergeCell ref="L9:M9"/>
    <mergeCell ref="L10:M10"/>
    <mergeCell ref="L11:M11"/>
    <mergeCell ref="L12:M12"/>
    <mergeCell ref="L13:M13"/>
    <mergeCell ref="L7:M7"/>
    <mergeCell ref="L8:M8"/>
    <mergeCell ref="B21:C21"/>
    <mergeCell ref="B22:C22"/>
    <mergeCell ref="B23:C23"/>
    <mergeCell ref="B24:C24"/>
    <mergeCell ref="D16:E16"/>
    <mergeCell ref="D17:E17"/>
    <mergeCell ref="D18:E18"/>
    <mergeCell ref="D19:E19"/>
    <mergeCell ref="D20:E20"/>
    <mergeCell ref="D21:E21"/>
    <mergeCell ref="D22:E22"/>
    <mergeCell ref="D23:E23"/>
    <mergeCell ref="D24:E24"/>
    <mergeCell ref="B16:C16"/>
    <mergeCell ref="B17:C17"/>
    <mergeCell ref="B18:C18"/>
    <mergeCell ref="B19:C19"/>
    <mergeCell ref="B20:C20"/>
    <mergeCell ref="L24:M24"/>
    <mergeCell ref="J16:K16"/>
    <mergeCell ref="J17:K17"/>
    <mergeCell ref="J18:K18"/>
    <mergeCell ref="J19:K19"/>
    <mergeCell ref="J20:K20"/>
    <mergeCell ref="F21:G21"/>
    <mergeCell ref="F22:G22"/>
    <mergeCell ref="F23:G23"/>
    <mergeCell ref="F24:G24"/>
    <mergeCell ref="H16:I16"/>
    <mergeCell ref="H17:I17"/>
    <mergeCell ref="H18:I18"/>
    <mergeCell ref="H19:I19"/>
    <mergeCell ref="H20:I20"/>
    <mergeCell ref="H21:I21"/>
    <mergeCell ref="H22:I22"/>
    <mergeCell ref="H23:I23"/>
    <mergeCell ref="H24:I24"/>
    <mergeCell ref="F16:G16"/>
    <mergeCell ref="F17:G17"/>
    <mergeCell ref="F18:G18"/>
    <mergeCell ref="F19:G19"/>
    <mergeCell ref="F20:G20"/>
    <mergeCell ref="N21:O21"/>
    <mergeCell ref="N22:O22"/>
    <mergeCell ref="N23:O23"/>
    <mergeCell ref="N24:O24"/>
    <mergeCell ref="C30:D30"/>
    <mergeCell ref="G30:H30"/>
    <mergeCell ref="K30:L30"/>
    <mergeCell ref="N16:O16"/>
    <mergeCell ref="N17:O17"/>
    <mergeCell ref="N18:O18"/>
    <mergeCell ref="N19:O19"/>
    <mergeCell ref="N20:O20"/>
    <mergeCell ref="J21:K21"/>
    <mergeCell ref="J22:K22"/>
    <mergeCell ref="J23:K23"/>
    <mergeCell ref="J24:K24"/>
    <mergeCell ref="L16:M16"/>
    <mergeCell ref="L17:M17"/>
    <mergeCell ref="L18:M18"/>
    <mergeCell ref="L19:M19"/>
    <mergeCell ref="L20:M20"/>
    <mergeCell ref="L21:M21"/>
    <mergeCell ref="L22:M22"/>
    <mergeCell ref="L23:M23"/>
    <mergeCell ref="K31:L31"/>
    <mergeCell ref="K32:L32"/>
    <mergeCell ref="K33:L33"/>
    <mergeCell ref="A27:O27"/>
    <mergeCell ref="A26:O26"/>
    <mergeCell ref="A28:O28"/>
    <mergeCell ref="G31:H31"/>
    <mergeCell ref="G32:H32"/>
    <mergeCell ref="G33:H33"/>
    <mergeCell ref="I30:J30"/>
    <mergeCell ref="I31:J31"/>
    <mergeCell ref="I32:J32"/>
    <mergeCell ref="I33:J33"/>
    <mergeCell ref="C31:D31"/>
    <mergeCell ref="C32:D32"/>
    <mergeCell ref="C33:D33"/>
    <mergeCell ref="E30:F30"/>
    <mergeCell ref="E31:F31"/>
    <mergeCell ref="E32:F32"/>
    <mergeCell ref="E33:F33"/>
    <mergeCell ref="A33:B33"/>
    <mergeCell ref="A32:B32"/>
    <mergeCell ref="A31:B31"/>
    <mergeCell ref="A30:B30"/>
  </mergeCells>
  <printOptions horizontalCentered="1"/>
  <pageMargins left="0.51181102362204722" right="0.31496062992125984" top="0.55118110236220474" bottom="0.74803149606299213" header="0.31496062992125984" footer="0.31496062992125984"/>
  <pageSetup scale="9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4"/>
  <sheetViews>
    <sheetView zoomScale="150" zoomScaleNormal="150" workbookViewId="0">
      <selection activeCell="D14" sqref="D14"/>
    </sheetView>
  </sheetViews>
  <sheetFormatPr baseColWidth="10" defaultColWidth="8.83203125" defaultRowHeight="12.75" x14ac:dyDescent="0.2"/>
  <cols>
    <col min="1" max="1" width="40.5" customWidth="1"/>
    <col min="2" max="6" width="9.5" customWidth="1"/>
    <col min="7" max="11" width="11.5" customWidth="1"/>
  </cols>
  <sheetData>
    <row r="1" spans="1:11" x14ac:dyDescent="0.2">
      <c r="A1" s="308" t="s">
        <v>130</v>
      </c>
      <c r="B1" s="309"/>
      <c r="C1" s="309"/>
      <c r="D1" s="309"/>
      <c r="E1" s="309"/>
      <c r="F1" s="309"/>
      <c r="G1" s="309"/>
      <c r="H1" s="309"/>
      <c r="I1" s="309"/>
      <c r="J1" s="309"/>
      <c r="K1" s="310"/>
    </row>
    <row r="2" spans="1:11" x14ac:dyDescent="0.2">
      <c r="A2" s="311" t="s">
        <v>168</v>
      </c>
      <c r="B2" s="312"/>
      <c r="C2" s="312"/>
      <c r="D2" s="312"/>
      <c r="E2" s="312"/>
      <c r="F2" s="312"/>
      <c r="G2" s="312"/>
      <c r="H2" s="312"/>
      <c r="I2" s="312"/>
      <c r="J2" s="312"/>
      <c r="K2" s="313"/>
    </row>
    <row r="3" spans="1:11" x14ac:dyDescent="0.2">
      <c r="A3" s="311" t="s">
        <v>448</v>
      </c>
      <c r="B3" s="312"/>
      <c r="C3" s="312"/>
      <c r="D3" s="312"/>
      <c r="E3" s="312"/>
      <c r="F3" s="312"/>
      <c r="G3" s="312"/>
      <c r="H3" s="312"/>
      <c r="I3" s="312"/>
      <c r="J3" s="312"/>
      <c r="K3" s="313"/>
    </row>
    <row r="4" spans="1:11" x14ac:dyDescent="0.2">
      <c r="A4" s="314" t="s">
        <v>166</v>
      </c>
      <c r="B4" s="315"/>
      <c r="C4" s="315"/>
      <c r="D4" s="315"/>
      <c r="E4" s="315"/>
      <c r="F4" s="315"/>
      <c r="G4" s="315"/>
      <c r="H4" s="315"/>
      <c r="I4" s="315"/>
      <c r="J4" s="315"/>
      <c r="K4" s="316"/>
    </row>
    <row r="5" spans="1:11" ht="69" customHeight="1" x14ac:dyDescent="0.2">
      <c r="A5" s="157" t="s">
        <v>360</v>
      </c>
      <c r="B5" s="157" t="s">
        <v>361</v>
      </c>
      <c r="C5" s="157" t="s">
        <v>362</v>
      </c>
      <c r="D5" s="157" t="s">
        <v>363</v>
      </c>
      <c r="E5" s="157" t="s">
        <v>364</v>
      </c>
      <c r="F5" s="157" t="s">
        <v>365</v>
      </c>
      <c r="G5" s="157" t="s">
        <v>366</v>
      </c>
      <c r="H5" s="157" t="s">
        <v>367</v>
      </c>
      <c r="I5" s="157" t="s">
        <v>368</v>
      </c>
      <c r="J5" s="157" t="s">
        <v>369</v>
      </c>
      <c r="K5" s="157" t="s">
        <v>370</v>
      </c>
    </row>
    <row r="6" spans="1:11" s="5" customFormat="1" ht="17.25" customHeight="1" x14ac:dyDescent="0.2">
      <c r="A6" s="62" t="s">
        <v>314</v>
      </c>
      <c r="B6" s="63"/>
      <c r="C6" s="63"/>
      <c r="D6" s="63"/>
      <c r="E6" s="63">
        <f t="shared" ref="E6:K6" si="0">E7+E8+E9+E10</f>
        <v>0</v>
      </c>
      <c r="F6" s="63"/>
      <c r="G6" s="63">
        <f t="shared" si="0"/>
        <v>0</v>
      </c>
      <c r="H6" s="63">
        <f t="shared" si="0"/>
        <v>0</v>
      </c>
      <c r="I6" s="63">
        <f t="shared" si="0"/>
        <v>0</v>
      </c>
      <c r="J6" s="63">
        <f t="shared" si="0"/>
        <v>0</v>
      </c>
      <c r="K6" s="63">
        <f t="shared" si="0"/>
        <v>0</v>
      </c>
    </row>
    <row r="7" spans="1:11" s="5" customFormat="1" x14ac:dyDescent="0.2">
      <c r="A7" s="64" t="s">
        <v>315</v>
      </c>
      <c r="B7" s="65"/>
      <c r="C7" s="65"/>
      <c r="D7" s="65"/>
      <c r="E7" s="65">
        <v>0</v>
      </c>
      <c r="F7" s="65"/>
      <c r="G7" s="65">
        <v>0</v>
      </c>
      <c r="H7" s="65">
        <v>0</v>
      </c>
      <c r="I7" s="65">
        <v>0</v>
      </c>
      <c r="J7" s="65">
        <v>0</v>
      </c>
      <c r="K7" s="65">
        <v>0</v>
      </c>
    </row>
    <row r="8" spans="1:11" s="5" customFormat="1" x14ac:dyDescent="0.2">
      <c r="A8" s="64" t="s">
        <v>316</v>
      </c>
      <c r="B8" s="65"/>
      <c r="C8" s="65"/>
      <c r="D8" s="65"/>
      <c r="E8" s="65">
        <v>0</v>
      </c>
      <c r="F8" s="65"/>
      <c r="G8" s="65">
        <v>0</v>
      </c>
      <c r="H8" s="65">
        <v>0</v>
      </c>
      <c r="I8" s="65">
        <v>0</v>
      </c>
      <c r="J8" s="65">
        <v>0</v>
      </c>
      <c r="K8" s="65">
        <v>0</v>
      </c>
    </row>
    <row r="9" spans="1:11" s="5" customFormat="1" x14ac:dyDescent="0.2">
      <c r="A9" s="64" t="s">
        <v>317</v>
      </c>
      <c r="B9" s="65"/>
      <c r="C9" s="65"/>
      <c r="D9" s="65"/>
      <c r="E9" s="65">
        <v>0</v>
      </c>
      <c r="F9" s="65"/>
      <c r="G9" s="65">
        <v>0</v>
      </c>
      <c r="H9" s="65">
        <v>0</v>
      </c>
      <c r="I9" s="65">
        <v>0</v>
      </c>
      <c r="J9" s="65">
        <v>0</v>
      </c>
      <c r="K9" s="65">
        <v>0</v>
      </c>
    </row>
    <row r="10" spans="1:11" s="5" customFormat="1" x14ac:dyDescent="0.2">
      <c r="A10" s="64" t="s">
        <v>318</v>
      </c>
      <c r="B10" s="65"/>
      <c r="C10" s="65"/>
      <c r="D10" s="65"/>
      <c r="E10" s="65">
        <v>0</v>
      </c>
      <c r="F10" s="65"/>
      <c r="G10" s="65">
        <v>0</v>
      </c>
      <c r="H10" s="65">
        <v>0</v>
      </c>
      <c r="I10" s="65">
        <v>0</v>
      </c>
      <c r="J10" s="65">
        <v>0</v>
      </c>
      <c r="K10" s="65">
        <v>0</v>
      </c>
    </row>
    <row r="11" spans="1:11" s="5" customFormat="1" x14ac:dyDescent="0.2">
      <c r="A11" s="66" t="s">
        <v>319</v>
      </c>
      <c r="B11" s="63"/>
      <c r="C11" s="63"/>
      <c r="D11" s="63"/>
      <c r="E11" s="63">
        <f t="shared" ref="E11" si="1">E12+E13+E14+E15</f>
        <v>0</v>
      </c>
      <c r="F11" s="63"/>
      <c r="G11" s="63">
        <f t="shared" ref="G11" si="2">G12+G13+G14+G15</f>
        <v>0</v>
      </c>
      <c r="H11" s="63">
        <f t="shared" ref="H11" si="3">H12+H13+H14+H15</f>
        <v>0</v>
      </c>
      <c r="I11" s="63">
        <f t="shared" ref="I11" si="4">I12+I13+I14+I15</f>
        <v>0</v>
      </c>
      <c r="J11" s="63">
        <f t="shared" ref="J11" si="5">J12+J13+J14+J15</f>
        <v>0</v>
      </c>
      <c r="K11" s="63">
        <f t="shared" ref="K11" si="6">K12+K13+K14+K15</f>
        <v>0</v>
      </c>
    </row>
    <row r="12" spans="1:11" s="5" customFormat="1" x14ac:dyDescent="0.2">
      <c r="A12" s="64" t="s">
        <v>320</v>
      </c>
      <c r="B12" s="65"/>
      <c r="C12" s="65"/>
      <c r="D12" s="65"/>
      <c r="E12" s="65">
        <v>0</v>
      </c>
      <c r="F12" s="65"/>
      <c r="G12" s="65">
        <v>0</v>
      </c>
      <c r="H12" s="65">
        <v>0</v>
      </c>
      <c r="I12" s="65">
        <v>0</v>
      </c>
      <c r="J12" s="65">
        <v>0</v>
      </c>
      <c r="K12" s="65">
        <v>0</v>
      </c>
    </row>
    <row r="13" spans="1:11" s="5" customFormat="1" x14ac:dyDescent="0.2">
      <c r="A13" s="64" t="s">
        <v>321</v>
      </c>
      <c r="B13" s="65"/>
      <c r="C13" s="65"/>
      <c r="D13" s="65"/>
      <c r="E13" s="65">
        <v>0</v>
      </c>
      <c r="F13" s="65"/>
      <c r="G13" s="65">
        <v>0</v>
      </c>
      <c r="H13" s="65">
        <v>0</v>
      </c>
      <c r="I13" s="65">
        <v>0</v>
      </c>
      <c r="J13" s="65">
        <v>0</v>
      </c>
      <c r="K13" s="65">
        <v>0</v>
      </c>
    </row>
    <row r="14" spans="1:11" s="5" customFormat="1" x14ac:dyDescent="0.2">
      <c r="A14" s="64" t="s">
        <v>322</v>
      </c>
      <c r="B14" s="65"/>
      <c r="C14" s="65"/>
      <c r="D14" s="65"/>
      <c r="E14" s="65">
        <v>0</v>
      </c>
      <c r="F14" s="65"/>
      <c r="G14" s="65">
        <v>0</v>
      </c>
      <c r="H14" s="65">
        <v>0</v>
      </c>
      <c r="I14" s="65">
        <v>0</v>
      </c>
      <c r="J14" s="65">
        <v>0</v>
      </c>
      <c r="K14" s="65">
        <v>0</v>
      </c>
    </row>
    <row r="15" spans="1:11" s="5" customFormat="1" x14ac:dyDescent="0.2">
      <c r="A15" s="64" t="s">
        <v>323</v>
      </c>
      <c r="B15" s="65"/>
      <c r="C15" s="65"/>
      <c r="D15" s="65"/>
      <c r="E15" s="65">
        <v>0</v>
      </c>
      <c r="F15" s="65"/>
      <c r="G15" s="65">
        <v>0</v>
      </c>
      <c r="H15" s="65">
        <v>0</v>
      </c>
      <c r="I15" s="65">
        <v>0</v>
      </c>
      <c r="J15" s="65">
        <v>0</v>
      </c>
      <c r="K15" s="65">
        <v>0</v>
      </c>
    </row>
    <row r="16" spans="1:11" s="5" customFormat="1" ht="18" x14ac:dyDescent="0.2">
      <c r="A16" s="67" t="s">
        <v>324</v>
      </c>
      <c r="B16" s="68"/>
      <c r="C16" s="68"/>
      <c r="D16" s="68"/>
      <c r="E16" s="68">
        <f t="shared" ref="E16:K16" si="7">E6+E11</f>
        <v>0</v>
      </c>
      <c r="F16" s="68"/>
      <c r="G16" s="68">
        <f t="shared" si="7"/>
        <v>0</v>
      </c>
      <c r="H16" s="68">
        <f t="shared" si="7"/>
        <v>0</v>
      </c>
      <c r="I16" s="68">
        <f t="shared" si="7"/>
        <v>0</v>
      </c>
      <c r="J16" s="68">
        <f t="shared" si="7"/>
        <v>0</v>
      </c>
      <c r="K16" s="68">
        <f t="shared" si="7"/>
        <v>0</v>
      </c>
    </row>
    <row r="17" spans="1:11" s="5" customFormat="1" x14ac:dyDescent="0.2">
      <c r="A17" s="184"/>
      <c r="B17" s="185"/>
      <c r="C17" s="185"/>
      <c r="D17" s="185"/>
      <c r="E17" s="185"/>
      <c r="F17" s="185"/>
      <c r="G17" s="185"/>
      <c r="H17" s="185"/>
      <c r="I17" s="185"/>
      <c r="J17" s="185"/>
      <c r="K17" s="185"/>
    </row>
    <row r="18" spans="1:11" s="5" customFormat="1" x14ac:dyDescent="0.2">
      <c r="A18" s="184"/>
      <c r="B18" s="185"/>
      <c r="C18" s="185"/>
      <c r="D18" s="185"/>
      <c r="E18" s="185"/>
      <c r="F18" s="185"/>
      <c r="G18" s="185"/>
      <c r="H18" s="185"/>
      <c r="I18" s="185"/>
      <c r="J18" s="185"/>
      <c r="K18" s="185"/>
    </row>
    <row r="19" spans="1:11" x14ac:dyDescent="0.2">
      <c r="A19" s="51"/>
      <c r="B19" s="51"/>
      <c r="C19" s="51"/>
      <c r="D19" s="51"/>
      <c r="E19" s="51"/>
      <c r="F19" s="51"/>
      <c r="G19" s="51"/>
      <c r="H19" s="51"/>
      <c r="I19" s="51"/>
      <c r="J19" s="51"/>
      <c r="K19" s="51"/>
    </row>
    <row r="20" spans="1:11" x14ac:dyDescent="0.2">
      <c r="A20" s="51"/>
      <c r="B20" s="51"/>
      <c r="C20" s="51"/>
      <c r="D20" s="51"/>
      <c r="E20" s="51"/>
      <c r="F20" s="51"/>
      <c r="G20" s="51"/>
      <c r="H20" s="51"/>
      <c r="I20" s="51"/>
      <c r="J20" s="51"/>
      <c r="K20" s="51"/>
    </row>
    <row r="21" spans="1:11" x14ac:dyDescent="0.2">
      <c r="A21" s="51"/>
      <c r="B21" s="51"/>
      <c r="C21" s="51"/>
      <c r="D21" s="51"/>
      <c r="E21" s="51"/>
      <c r="F21" s="51"/>
      <c r="G21" s="51"/>
      <c r="H21" s="51"/>
      <c r="I21" s="51"/>
      <c r="J21" s="51"/>
      <c r="K21" s="51"/>
    </row>
    <row r="22" spans="1:11" x14ac:dyDescent="0.2">
      <c r="A22" s="51"/>
      <c r="B22" s="51"/>
      <c r="C22" s="51"/>
      <c r="D22" s="51"/>
      <c r="E22" s="51"/>
      <c r="F22" s="51"/>
      <c r="G22" s="51"/>
      <c r="H22" s="51"/>
      <c r="I22" s="51"/>
      <c r="J22" s="51"/>
      <c r="K22" s="51"/>
    </row>
    <row r="23" spans="1:11" x14ac:dyDescent="0.2">
      <c r="A23" s="51"/>
      <c r="B23" s="51"/>
      <c r="C23" s="51"/>
      <c r="D23" s="51"/>
      <c r="E23" s="51"/>
      <c r="F23" s="51"/>
      <c r="G23" s="51"/>
      <c r="H23" s="51"/>
      <c r="I23" s="51"/>
      <c r="J23" s="51"/>
      <c r="K23" s="51"/>
    </row>
    <row r="24" spans="1:11" x14ac:dyDescent="0.2">
      <c r="A24" s="51"/>
      <c r="B24" s="51"/>
      <c r="C24" s="51"/>
      <c r="D24" s="51"/>
      <c r="E24" s="51"/>
      <c r="F24" s="51"/>
      <c r="G24" s="51"/>
      <c r="H24" s="51"/>
      <c r="I24" s="51"/>
      <c r="J24" s="51"/>
      <c r="K24" s="51"/>
    </row>
  </sheetData>
  <mergeCells count="4">
    <mergeCell ref="A1:K1"/>
    <mergeCell ref="A2:K2"/>
    <mergeCell ref="A3:K3"/>
    <mergeCell ref="A4:K4"/>
  </mergeCells>
  <printOptions horizontalCentered="1"/>
  <pageMargins left="0.11811023622047245" right="0.11811023622047245" top="0.74803149606299213" bottom="0.74803149606299213" header="0.31496062992125984" footer="0.31496062992125984"/>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zoomScale="160" zoomScaleNormal="160" workbookViewId="0">
      <selection activeCell="J4" sqref="J1:R1048576"/>
    </sheetView>
  </sheetViews>
  <sheetFormatPr baseColWidth="10" defaultColWidth="8.83203125" defaultRowHeight="12.75" x14ac:dyDescent="0.2"/>
  <cols>
    <col min="1" max="1" width="42.83203125" customWidth="1"/>
    <col min="2" max="2" width="20.83203125" customWidth="1"/>
    <col min="3" max="5" width="16.5" customWidth="1"/>
  </cols>
  <sheetData>
    <row r="1" spans="1:7" ht="12" customHeight="1" x14ac:dyDescent="0.2">
      <c r="A1" s="321" t="s">
        <v>130</v>
      </c>
      <c r="B1" s="322"/>
      <c r="C1" s="322"/>
      <c r="D1" s="322"/>
      <c r="E1" s="323"/>
    </row>
    <row r="2" spans="1:7" x14ac:dyDescent="0.2">
      <c r="A2" s="335" t="s">
        <v>326</v>
      </c>
      <c r="B2" s="336"/>
      <c r="C2" s="336"/>
      <c r="D2" s="336"/>
      <c r="E2" s="337"/>
    </row>
    <row r="3" spans="1:7" x14ac:dyDescent="0.2">
      <c r="A3" s="335" t="s">
        <v>448</v>
      </c>
      <c r="B3" s="336"/>
      <c r="C3" s="336"/>
      <c r="D3" s="336"/>
      <c r="E3" s="337"/>
    </row>
    <row r="4" spans="1:7" x14ac:dyDescent="0.2">
      <c r="A4" s="347" t="s">
        <v>166</v>
      </c>
      <c r="B4" s="348"/>
      <c r="C4" s="336"/>
      <c r="D4" s="336"/>
      <c r="E4" s="337"/>
    </row>
    <row r="5" spans="1:7" ht="26.25" customHeight="1" x14ac:dyDescent="0.2">
      <c r="A5" s="354" t="s">
        <v>50</v>
      </c>
      <c r="B5" s="355"/>
      <c r="C5" s="158" t="s">
        <v>160</v>
      </c>
      <c r="D5" s="158" t="s">
        <v>106</v>
      </c>
      <c r="E5" s="158" t="s">
        <v>107</v>
      </c>
    </row>
    <row r="6" spans="1:7" ht="19.149999999999999" customHeight="1" x14ac:dyDescent="0.2">
      <c r="A6" s="328" t="s">
        <v>327</v>
      </c>
      <c r="B6" s="329"/>
      <c r="C6" s="69">
        <f>C7+C8+C9</f>
        <v>812724433</v>
      </c>
      <c r="D6" s="69">
        <f>D7+D8+D9</f>
        <v>488406950</v>
      </c>
      <c r="E6" s="69">
        <f t="shared" ref="E6" si="0">E7+E8+E9</f>
        <v>488406950</v>
      </c>
    </row>
    <row r="7" spans="1:7" ht="11.25" customHeight="1" x14ac:dyDescent="0.2">
      <c r="A7" s="330" t="s">
        <v>328</v>
      </c>
      <c r="B7" s="331"/>
      <c r="C7" s="70">
        <f>'FORMATO 5'!B14</f>
        <v>60000000</v>
      </c>
      <c r="D7" s="70">
        <f>'FORMATO 5'!E39</f>
        <v>52323563</v>
      </c>
      <c r="E7" s="70">
        <f>'FORMATO 5'!F39</f>
        <v>52323563</v>
      </c>
    </row>
    <row r="8" spans="1:7" ht="12" customHeight="1" x14ac:dyDescent="0.2">
      <c r="A8" s="330" t="s">
        <v>329</v>
      </c>
      <c r="B8" s="332"/>
      <c r="C8" s="71">
        <f>'FORMATO 5'!B60</f>
        <v>752724433</v>
      </c>
      <c r="D8" s="70">
        <f>'FORMATO 5'!E62</f>
        <v>436083387</v>
      </c>
      <c r="E8" s="70">
        <f>'FORMATO 5'!F62</f>
        <v>436083387</v>
      </c>
      <c r="G8" s="4"/>
    </row>
    <row r="9" spans="1:7" ht="13.15" customHeight="1" x14ac:dyDescent="0.2">
      <c r="A9" s="330" t="s">
        <v>330</v>
      </c>
      <c r="B9" s="331"/>
      <c r="C9" s="70">
        <v>0</v>
      </c>
      <c r="D9" s="70">
        <v>0</v>
      </c>
      <c r="E9" s="70">
        <v>0</v>
      </c>
    </row>
    <row r="10" spans="1:7" ht="13.9" customHeight="1" x14ac:dyDescent="0.2">
      <c r="A10" s="333" t="s">
        <v>331</v>
      </c>
      <c r="B10" s="334"/>
      <c r="C10" s="69">
        <f>C11+C12</f>
        <v>812724433</v>
      </c>
      <c r="D10" s="69">
        <f t="shared" ref="D10:E10" si="1">D11+D12</f>
        <v>380075394</v>
      </c>
      <c r="E10" s="69">
        <f t="shared" si="1"/>
        <v>370124252</v>
      </c>
    </row>
    <row r="11" spans="1:7" ht="12" customHeight="1" x14ac:dyDescent="0.2">
      <c r="A11" s="330" t="s">
        <v>332</v>
      </c>
      <c r="B11" s="331"/>
      <c r="C11" s="70">
        <f>'FORMATO 6A'!B7</f>
        <v>60000000</v>
      </c>
      <c r="D11" s="70">
        <f>'FORMATO 6A'!E7</f>
        <v>26464869</v>
      </c>
      <c r="E11" s="70">
        <f>'FORMATO 6A'!F7</f>
        <v>26464869</v>
      </c>
    </row>
    <row r="12" spans="1:7" ht="9.75" customHeight="1" x14ac:dyDescent="0.2">
      <c r="A12" s="330" t="s">
        <v>333</v>
      </c>
      <c r="B12" s="331"/>
      <c r="C12" s="70">
        <f>'FORMATO 6A'!B82</f>
        <v>752724433</v>
      </c>
      <c r="D12" s="70">
        <f>'FORMATO 6A'!E82</f>
        <v>353610525</v>
      </c>
      <c r="E12" s="70">
        <f>'FORMATO 6A'!F82</f>
        <v>343659383</v>
      </c>
    </row>
    <row r="13" spans="1:7" ht="12" customHeight="1" x14ac:dyDescent="0.2">
      <c r="A13" s="342" t="s">
        <v>334</v>
      </c>
      <c r="B13" s="356"/>
      <c r="C13" s="141">
        <f>C14+C15</f>
        <v>0</v>
      </c>
      <c r="D13" s="69">
        <f t="shared" ref="D13:E13" si="2">D14+D15</f>
        <v>0</v>
      </c>
      <c r="E13" s="69">
        <f t="shared" si="2"/>
        <v>0</v>
      </c>
    </row>
    <row r="14" spans="1:7" ht="13.5" customHeight="1" x14ac:dyDescent="0.2">
      <c r="A14" s="330" t="s">
        <v>335</v>
      </c>
      <c r="B14" s="331"/>
      <c r="C14" s="70">
        <v>0</v>
      </c>
      <c r="D14" s="70">
        <v>0</v>
      </c>
      <c r="E14" s="70">
        <v>0</v>
      </c>
    </row>
    <row r="15" spans="1:7" ht="13.5" customHeight="1" x14ac:dyDescent="0.2">
      <c r="A15" s="330" t="s">
        <v>173</v>
      </c>
      <c r="B15" s="331"/>
      <c r="C15" s="143">
        <v>0</v>
      </c>
      <c r="D15" s="70">
        <v>0</v>
      </c>
      <c r="E15" s="70">
        <v>0</v>
      </c>
    </row>
    <row r="16" spans="1:7" x14ac:dyDescent="0.2">
      <c r="A16" s="342" t="s">
        <v>97</v>
      </c>
      <c r="B16" s="334"/>
      <c r="C16" s="69">
        <f>C6-C10+C13</f>
        <v>0</v>
      </c>
      <c r="D16" s="69">
        <f>D6-D10+D13</f>
        <v>108331556</v>
      </c>
      <c r="E16" s="69">
        <f>E6-E10+E13</f>
        <v>118282698</v>
      </c>
    </row>
    <row r="17" spans="1:5" x14ac:dyDescent="0.2">
      <c r="A17" s="342" t="s">
        <v>96</v>
      </c>
      <c r="B17" s="334"/>
      <c r="C17" s="69">
        <f>C16-C9</f>
        <v>0</v>
      </c>
      <c r="D17" s="69">
        <f t="shared" ref="D17:E17" si="3">D16-D9</f>
        <v>108331556</v>
      </c>
      <c r="E17" s="69">
        <f t="shared" si="3"/>
        <v>118282698</v>
      </c>
    </row>
    <row r="18" spans="1:5" ht="18.75" customHeight="1" x14ac:dyDescent="0.2">
      <c r="A18" s="351" t="s">
        <v>336</v>
      </c>
      <c r="B18" s="350"/>
      <c r="C18" s="73">
        <f>C17-C13</f>
        <v>0</v>
      </c>
      <c r="D18" s="73">
        <f t="shared" ref="D18" si="4">D17-D13</f>
        <v>108331556</v>
      </c>
      <c r="E18" s="73">
        <f>E17-E13</f>
        <v>118282698</v>
      </c>
    </row>
    <row r="19" spans="1:5" ht="9" customHeight="1" x14ac:dyDescent="0.2">
      <c r="A19" s="72"/>
      <c r="B19" s="72"/>
      <c r="C19" s="74"/>
      <c r="D19" s="74"/>
      <c r="E19" s="74"/>
    </row>
    <row r="20" spans="1:5" x14ac:dyDescent="0.2">
      <c r="A20" s="352" t="s">
        <v>164</v>
      </c>
      <c r="B20" s="353"/>
      <c r="C20" s="158" t="s">
        <v>161</v>
      </c>
      <c r="D20" s="158" t="s">
        <v>106</v>
      </c>
      <c r="E20" s="158" t="s">
        <v>108</v>
      </c>
    </row>
    <row r="21" spans="1:5" x14ac:dyDescent="0.2">
      <c r="A21" s="338" t="s">
        <v>169</v>
      </c>
      <c r="B21" s="339"/>
      <c r="C21" s="75">
        <f>C22+C23</f>
        <v>0</v>
      </c>
      <c r="D21" s="75">
        <f t="shared" ref="D21:E21" si="5">D22+D23</f>
        <v>0</v>
      </c>
      <c r="E21" s="75">
        <f t="shared" si="5"/>
        <v>0</v>
      </c>
    </row>
    <row r="22" spans="1:5" x14ac:dyDescent="0.2">
      <c r="A22" s="343" t="s">
        <v>98</v>
      </c>
      <c r="B22" s="344"/>
      <c r="C22" s="76">
        <v>0</v>
      </c>
      <c r="D22" s="75">
        <v>0</v>
      </c>
      <c r="E22" s="75">
        <v>0</v>
      </c>
    </row>
    <row r="23" spans="1:5" ht="16.5" customHeight="1" x14ac:dyDescent="0.2">
      <c r="A23" s="343" t="s">
        <v>99</v>
      </c>
      <c r="B23" s="345"/>
      <c r="C23" s="75">
        <v>0</v>
      </c>
      <c r="D23" s="75">
        <v>0</v>
      </c>
      <c r="E23" s="75">
        <v>0</v>
      </c>
    </row>
    <row r="24" spans="1:5" x14ac:dyDescent="0.2">
      <c r="A24" s="349" t="s">
        <v>337</v>
      </c>
      <c r="B24" s="350"/>
      <c r="C24" s="77">
        <f>C18+C21</f>
        <v>0</v>
      </c>
      <c r="D24" s="77">
        <f>D18+D21</f>
        <v>108331556</v>
      </c>
      <c r="E24" s="77">
        <f t="shared" ref="E24" si="6">E18+E21</f>
        <v>118282698</v>
      </c>
    </row>
    <row r="25" spans="1:5" ht="18" x14ac:dyDescent="0.2">
      <c r="A25" s="354" t="s">
        <v>164</v>
      </c>
      <c r="B25" s="353"/>
      <c r="C25" s="158" t="s">
        <v>162</v>
      </c>
      <c r="D25" s="158" t="s">
        <v>106</v>
      </c>
      <c r="E25" s="158" t="s">
        <v>107</v>
      </c>
    </row>
    <row r="26" spans="1:5" ht="14.25" customHeight="1" x14ac:dyDescent="0.2">
      <c r="A26" s="328" t="s">
        <v>171</v>
      </c>
      <c r="B26" s="329"/>
      <c r="C26" s="77">
        <f>C27+C28</f>
        <v>0</v>
      </c>
      <c r="D26" s="77">
        <f t="shared" ref="D26:E26" si="7">D27+D28</f>
        <v>0</v>
      </c>
      <c r="E26" s="77">
        <f t="shared" si="7"/>
        <v>0</v>
      </c>
    </row>
    <row r="27" spans="1:5" x14ac:dyDescent="0.2">
      <c r="A27" s="324" t="s">
        <v>100</v>
      </c>
      <c r="B27" s="325"/>
      <c r="C27" s="75">
        <v>0</v>
      </c>
      <c r="D27" s="75">
        <v>0</v>
      </c>
      <c r="E27" s="75">
        <v>0</v>
      </c>
    </row>
    <row r="28" spans="1:5" x14ac:dyDescent="0.2">
      <c r="A28" s="324" t="s">
        <v>101</v>
      </c>
      <c r="B28" s="325"/>
      <c r="C28" s="75">
        <v>0</v>
      </c>
      <c r="D28" s="75">
        <v>0</v>
      </c>
      <c r="E28" s="75">
        <v>0</v>
      </c>
    </row>
    <row r="29" spans="1:5" x14ac:dyDescent="0.2">
      <c r="A29" s="326" t="s">
        <v>170</v>
      </c>
      <c r="B29" s="346"/>
      <c r="C29" s="77">
        <f>C30+C31</f>
        <v>0</v>
      </c>
      <c r="D29" s="77">
        <f t="shared" ref="D29:E29" si="8">D30+D31</f>
        <v>0</v>
      </c>
      <c r="E29" s="77">
        <f t="shared" si="8"/>
        <v>0</v>
      </c>
    </row>
    <row r="30" spans="1:5" x14ac:dyDescent="0.2">
      <c r="A30" s="324" t="s">
        <v>103</v>
      </c>
      <c r="B30" s="345"/>
      <c r="C30" s="75">
        <v>0</v>
      </c>
      <c r="D30" s="75">
        <v>0</v>
      </c>
      <c r="E30" s="75">
        <v>0</v>
      </c>
    </row>
    <row r="31" spans="1:5" x14ac:dyDescent="0.2">
      <c r="A31" s="324" t="s">
        <v>102</v>
      </c>
      <c r="B31" s="345"/>
      <c r="C31" s="75">
        <v>0</v>
      </c>
      <c r="D31" s="75">
        <v>0</v>
      </c>
      <c r="E31" s="75">
        <v>0</v>
      </c>
    </row>
    <row r="32" spans="1:5" ht="16.5" customHeight="1" x14ac:dyDescent="0.2">
      <c r="A32" s="317" t="s">
        <v>338</v>
      </c>
      <c r="B32" s="318"/>
      <c r="C32" s="78">
        <f>C26-C29</f>
        <v>0</v>
      </c>
      <c r="D32" s="78">
        <f t="shared" ref="D32:E32" si="9">D26-D29</f>
        <v>0</v>
      </c>
      <c r="E32" s="79">
        <f t="shared" si="9"/>
        <v>0</v>
      </c>
    </row>
    <row r="33" spans="1:5" ht="16.899999999999999" customHeight="1" x14ac:dyDescent="0.2">
      <c r="A33" s="159" t="s">
        <v>164</v>
      </c>
      <c r="B33" s="160"/>
      <c r="C33" s="161" t="s">
        <v>162</v>
      </c>
      <c r="D33" s="161" t="s">
        <v>106</v>
      </c>
      <c r="E33" s="162" t="s">
        <v>163</v>
      </c>
    </row>
    <row r="34" spans="1:5" x14ac:dyDescent="0.2">
      <c r="A34" s="340" t="s">
        <v>328</v>
      </c>
      <c r="B34" s="341"/>
      <c r="C34" s="84">
        <f>C7</f>
        <v>60000000</v>
      </c>
      <c r="D34" s="84">
        <f>D7</f>
        <v>52323563</v>
      </c>
      <c r="E34" s="85">
        <f t="shared" ref="E34" si="10">E7</f>
        <v>52323563</v>
      </c>
    </row>
    <row r="35" spans="1:5" ht="18.75" customHeight="1" x14ac:dyDescent="0.2">
      <c r="A35" s="319" t="s">
        <v>175</v>
      </c>
      <c r="B35" s="320"/>
      <c r="C35" s="80">
        <f>C36-C37</f>
        <v>0</v>
      </c>
      <c r="D35" s="80">
        <f t="shared" ref="D35:E35" si="11">D36-D37</f>
        <v>0</v>
      </c>
      <c r="E35" s="81">
        <f t="shared" si="11"/>
        <v>0</v>
      </c>
    </row>
    <row r="36" spans="1:5" ht="12.75" customHeight="1" x14ac:dyDescent="0.2">
      <c r="A36" s="324" t="s">
        <v>100</v>
      </c>
      <c r="B36" s="325"/>
      <c r="C36" s="80">
        <v>0</v>
      </c>
      <c r="D36" s="80">
        <v>0</v>
      </c>
      <c r="E36" s="81">
        <v>0</v>
      </c>
    </row>
    <row r="37" spans="1:5" x14ac:dyDescent="0.2">
      <c r="A37" s="324" t="s">
        <v>104</v>
      </c>
      <c r="B37" s="325"/>
      <c r="C37" s="80">
        <v>0</v>
      </c>
      <c r="D37" s="80">
        <v>0</v>
      </c>
      <c r="E37" s="81">
        <v>0</v>
      </c>
    </row>
    <row r="38" spans="1:5" x14ac:dyDescent="0.2">
      <c r="A38" s="319" t="s">
        <v>332</v>
      </c>
      <c r="B38" s="320"/>
      <c r="C38" s="80">
        <f>C11</f>
        <v>60000000</v>
      </c>
      <c r="D38" s="80">
        <f>D11</f>
        <v>26464869</v>
      </c>
      <c r="E38" s="81">
        <f t="shared" ref="E38" si="12">E11</f>
        <v>26464869</v>
      </c>
    </row>
    <row r="39" spans="1:5" ht="14.25" customHeight="1" x14ac:dyDescent="0.2">
      <c r="A39" s="319" t="s">
        <v>335</v>
      </c>
      <c r="B39" s="320"/>
      <c r="C39" s="80">
        <f>C14</f>
        <v>0</v>
      </c>
      <c r="D39" s="80">
        <f t="shared" ref="D39:E39" si="13">D14</f>
        <v>0</v>
      </c>
      <c r="E39" s="81">
        <f t="shared" si="13"/>
        <v>0</v>
      </c>
    </row>
    <row r="40" spans="1:5" ht="14.25" customHeight="1" x14ac:dyDescent="0.2">
      <c r="A40" s="326" t="s">
        <v>176</v>
      </c>
      <c r="B40" s="327"/>
      <c r="C40" s="82">
        <f>C34+C35-C38+C39</f>
        <v>0</v>
      </c>
      <c r="D40" s="82">
        <f>D34+D35-D38+D39</f>
        <v>25858694</v>
      </c>
      <c r="E40" s="83">
        <f t="shared" ref="E40" si="14">E34+E35-E38+E39</f>
        <v>25858694</v>
      </c>
    </row>
    <row r="41" spans="1:5" ht="17.25" customHeight="1" x14ac:dyDescent="0.2">
      <c r="A41" s="317" t="s">
        <v>105</v>
      </c>
      <c r="B41" s="318"/>
      <c r="C41" s="82">
        <f>C40-C35</f>
        <v>0</v>
      </c>
      <c r="D41" s="82">
        <f>D40-D35</f>
        <v>25858694</v>
      </c>
      <c r="E41" s="83">
        <f t="shared" ref="E41" si="15">E40-E35</f>
        <v>25858694</v>
      </c>
    </row>
    <row r="42" spans="1:5" ht="16.5" customHeight="1" x14ac:dyDescent="0.2">
      <c r="A42" s="163" t="s">
        <v>164</v>
      </c>
      <c r="B42" s="164"/>
      <c r="C42" s="161" t="s">
        <v>162</v>
      </c>
      <c r="D42" s="161" t="s">
        <v>106</v>
      </c>
      <c r="E42" s="162" t="s">
        <v>163</v>
      </c>
    </row>
    <row r="43" spans="1:5" ht="15" customHeight="1" x14ac:dyDescent="0.2">
      <c r="A43" s="319" t="s">
        <v>329</v>
      </c>
      <c r="B43" s="320"/>
      <c r="C43" s="75">
        <f>C8</f>
        <v>752724433</v>
      </c>
      <c r="D43" s="75">
        <f>D8</f>
        <v>436083387</v>
      </c>
      <c r="E43" s="81">
        <f t="shared" ref="E43" si="16">E8</f>
        <v>436083387</v>
      </c>
    </row>
    <row r="44" spans="1:5" ht="18" customHeight="1" x14ac:dyDescent="0.2">
      <c r="A44" s="319" t="s">
        <v>172</v>
      </c>
      <c r="B44" s="346"/>
      <c r="C44" s="75">
        <f>C45-C46</f>
        <v>0</v>
      </c>
      <c r="D44" s="75">
        <f t="shared" ref="D44:E44" si="17">D45-D46</f>
        <v>0</v>
      </c>
      <c r="E44" s="81">
        <f t="shared" si="17"/>
        <v>0</v>
      </c>
    </row>
    <row r="45" spans="1:5" ht="15" customHeight="1" x14ac:dyDescent="0.2">
      <c r="A45" s="324" t="s">
        <v>101</v>
      </c>
      <c r="B45" s="345"/>
      <c r="C45" s="75">
        <f>C28</f>
        <v>0</v>
      </c>
      <c r="D45" s="75">
        <f t="shared" ref="D45:E45" si="18">D28</f>
        <v>0</v>
      </c>
      <c r="E45" s="75">
        <f t="shared" si="18"/>
        <v>0</v>
      </c>
    </row>
    <row r="46" spans="1:5" ht="15" customHeight="1" x14ac:dyDescent="0.2">
      <c r="A46" s="324" t="s">
        <v>102</v>
      </c>
      <c r="B46" s="345"/>
      <c r="C46" s="75">
        <f>C31</f>
        <v>0</v>
      </c>
      <c r="D46" s="75">
        <f>D31</f>
        <v>0</v>
      </c>
      <c r="E46" s="75">
        <f>E31</f>
        <v>0</v>
      </c>
    </row>
    <row r="47" spans="1:5" ht="15" customHeight="1" x14ac:dyDescent="0.2">
      <c r="A47" s="319" t="s">
        <v>333</v>
      </c>
      <c r="B47" s="320"/>
      <c r="C47" s="75">
        <f>C12</f>
        <v>752724433</v>
      </c>
      <c r="D47" s="75">
        <f t="shared" ref="D47:E47" si="19">D12</f>
        <v>353610525</v>
      </c>
      <c r="E47" s="75">
        <f t="shared" si="19"/>
        <v>343659383</v>
      </c>
    </row>
    <row r="48" spans="1:5" ht="15" customHeight="1" x14ac:dyDescent="0.2">
      <c r="A48" s="319" t="s">
        <v>173</v>
      </c>
      <c r="B48" s="320"/>
      <c r="C48" s="75">
        <f>C15</f>
        <v>0</v>
      </c>
      <c r="D48" s="75">
        <f t="shared" ref="D48:E48" si="20">D15</f>
        <v>0</v>
      </c>
      <c r="E48" s="75">
        <f t="shared" si="20"/>
        <v>0</v>
      </c>
    </row>
    <row r="49" spans="1:5" ht="15" customHeight="1" x14ac:dyDescent="0.2">
      <c r="A49" s="317" t="s">
        <v>174</v>
      </c>
      <c r="B49" s="318"/>
      <c r="C49" s="77">
        <f>C43+C44-C47+C48</f>
        <v>0</v>
      </c>
      <c r="D49" s="77">
        <f>D43+D44-D47+D48</f>
        <v>82472862</v>
      </c>
      <c r="E49" s="77">
        <f>E43+E44-E47+E48</f>
        <v>92424004</v>
      </c>
    </row>
    <row r="50" spans="1:5" ht="18.75" customHeight="1" x14ac:dyDescent="0.2">
      <c r="A50" s="317" t="s">
        <v>109</v>
      </c>
      <c r="B50" s="318"/>
      <c r="C50" s="78">
        <f>C49-C44</f>
        <v>0</v>
      </c>
      <c r="D50" s="78">
        <f>D49-D44</f>
        <v>82472862</v>
      </c>
      <c r="E50" s="78">
        <f>E49-E44</f>
        <v>92424004</v>
      </c>
    </row>
    <row r="51" spans="1:5" x14ac:dyDescent="0.2">
      <c r="A51" s="51"/>
      <c r="B51" s="51"/>
      <c r="C51" s="51"/>
      <c r="D51" s="51"/>
      <c r="E51" s="51"/>
    </row>
    <row r="52" spans="1:5" x14ac:dyDescent="0.2">
      <c r="A52" s="51"/>
      <c r="B52" s="51"/>
      <c r="C52" s="51"/>
      <c r="D52" s="51"/>
      <c r="E52" s="51"/>
    </row>
    <row r="53" spans="1:5" x14ac:dyDescent="0.2">
      <c r="A53" s="51"/>
      <c r="B53" s="51"/>
      <c r="C53" s="51"/>
      <c r="D53" s="51"/>
      <c r="E53" s="51"/>
    </row>
    <row r="54" spans="1:5" x14ac:dyDescent="0.2">
      <c r="A54" s="51"/>
      <c r="B54" s="51"/>
      <c r="C54" s="51"/>
      <c r="D54" s="51"/>
      <c r="E54" s="51"/>
    </row>
    <row r="55" spans="1:5" x14ac:dyDescent="0.2">
      <c r="A55" s="51"/>
      <c r="B55" s="51"/>
      <c r="C55" s="51"/>
      <c r="D55" s="51"/>
      <c r="E55" s="51"/>
    </row>
    <row r="56" spans="1:5" x14ac:dyDescent="0.2">
      <c r="A56" s="51"/>
      <c r="B56" s="51"/>
      <c r="C56" s="51"/>
      <c r="D56" s="51"/>
      <c r="E56" s="51"/>
    </row>
  </sheetData>
  <mergeCells count="47">
    <mergeCell ref="A43:B43"/>
    <mergeCell ref="A46:B46"/>
    <mergeCell ref="A47:B47"/>
    <mergeCell ref="A48:B48"/>
    <mergeCell ref="A44:B44"/>
    <mergeCell ref="A45:B45"/>
    <mergeCell ref="A4:E4"/>
    <mergeCell ref="A24:B24"/>
    <mergeCell ref="A18:B18"/>
    <mergeCell ref="A20:B20"/>
    <mergeCell ref="A25:B25"/>
    <mergeCell ref="A16:B16"/>
    <mergeCell ref="A5:B5"/>
    <mergeCell ref="A11:B11"/>
    <mergeCell ref="A12:B12"/>
    <mergeCell ref="A13:B13"/>
    <mergeCell ref="A14:B14"/>
    <mergeCell ref="A15:B15"/>
    <mergeCell ref="A35:B35"/>
    <mergeCell ref="A34:B34"/>
    <mergeCell ref="A36:B36"/>
    <mergeCell ref="A17:B17"/>
    <mergeCell ref="A22:B22"/>
    <mergeCell ref="A23:B23"/>
    <mergeCell ref="A26:B26"/>
    <mergeCell ref="A27:B27"/>
    <mergeCell ref="A31:B31"/>
    <mergeCell ref="A32:B32"/>
    <mergeCell ref="A29:B29"/>
    <mergeCell ref="A30:B30"/>
    <mergeCell ref="A28:B28"/>
    <mergeCell ref="A50:B50"/>
    <mergeCell ref="A49:B49"/>
    <mergeCell ref="A39:B39"/>
    <mergeCell ref="A1:E1"/>
    <mergeCell ref="A37:B37"/>
    <mergeCell ref="A38:B38"/>
    <mergeCell ref="A40:B40"/>
    <mergeCell ref="A41:B41"/>
    <mergeCell ref="A6:B6"/>
    <mergeCell ref="A7:B7"/>
    <mergeCell ref="A8:B8"/>
    <mergeCell ref="A9:B9"/>
    <mergeCell ref="A10:B10"/>
    <mergeCell ref="A2:E2"/>
    <mergeCell ref="A21:B21"/>
    <mergeCell ref="A3:E3"/>
  </mergeCells>
  <printOptions horizontalCentered="1"/>
  <pageMargins left="0.51181102362204722" right="0.51181102362204722" top="0.59055118110236227" bottom="0.35433070866141736" header="0.31496062992125984" footer="0.31496062992125984"/>
  <pageSetup paperSize="9" scale="9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zoomScale="150" zoomScaleNormal="150" workbookViewId="0">
      <selection activeCell="H20" sqref="H20"/>
    </sheetView>
  </sheetViews>
  <sheetFormatPr baseColWidth="10" defaultColWidth="8.83203125" defaultRowHeight="12.75" x14ac:dyDescent="0.2"/>
  <cols>
    <col min="1" max="1" width="38.5" customWidth="1"/>
    <col min="2" max="7" width="10.33203125" customWidth="1"/>
    <col min="8" max="8" width="13" bestFit="1" customWidth="1"/>
  </cols>
  <sheetData>
    <row r="1" spans="1:9" ht="10.9" customHeight="1" x14ac:dyDescent="0.2">
      <c r="A1" s="357" t="s">
        <v>130</v>
      </c>
      <c r="B1" s="358"/>
      <c r="C1" s="358"/>
      <c r="D1" s="358"/>
      <c r="E1" s="358"/>
      <c r="F1" s="358"/>
      <c r="G1" s="359"/>
    </row>
    <row r="2" spans="1:9" ht="10.15" customHeight="1" x14ac:dyDescent="0.2">
      <c r="A2" s="360" t="s">
        <v>339</v>
      </c>
      <c r="B2" s="361"/>
      <c r="C2" s="361"/>
      <c r="D2" s="361"/>
      <c r="E2" s="361"/>
      <c r="F2" s="361"/>
      <c r="G2" s="362"/>
    </row>
    <row r="3" spans="1:9" ht="10.15" customHeight="1" x14ac:dyDescent="0.2">
      <c r="A3" s="360" t="s">
        <v>448</v>
      </c>
      <c r="B3" s="361"/>
      <c r="C3" s="361"/>
      <c r="D3" s="361"/>
      <c r="E3" s="361"/>
      <c r="F3" s="361"/>
      <c r="G3" s="362"/>
    </row>
    <row r="4" spans="1:9" ht="10.9" customHeight="1" x14ac:dyDescent="0.2">
      <c r="A4" s="165"/>
      <c r="B4" s="166"/>
      <c r="C4" s="167" t="s">
        <v>166</v>
      </c>
      <c r="D4" s="166"/>
      <c r="E4" s="166"/>
      <c r="F4" s="166"/>
      <c r="G4" s="168"/>
    </row>
    <row r="5" spans="1:9" ht="10.9" customHeight="1" x14ac:dyDescent="0.2">
      <c r="A5" s="363" t="s">
        <v>50</v>
      </c>
      <c r="B5" s="365" t="s">
        <v>371</v>
      </c>
      <c r="C5" s="366"/>
      <c r="D5" s="366"/>
      <c r="E5" s="366"/>
      <c r="F5" s="366"/>
      <c r="G5" s="367" t="s">
        <v>147</v>
      </c>
    </row>
    <row r="6" spans="1:9" ht="19.5" customHeight="1" x14ac:dyDescent="0.2">
      <c r="A6" s="364"/>
      <c r="B6" s="216" t="s">
        <v>372</v>
      </c>
      <c r="C6" s="216" t="s">
        <v>129</v>
      </c>
      <c r="D6" s="216" t="s">
        <v>356</v>
      </c>
      <c r="E6" s="216" t="s">
        <v>106</v>
      </c>
      <c r="F6" s="153" t="s">
        <v>373</v>
      </c>
      <c r="G6" s="368"/>
    </row>
    <row r="7" spans="1:9" ht="10.5" customHeight="1" x14ac:dyDescent="0.2">
      <c r="A7" s="86" t="s">
        <v>0</v>
      </c>
      <c r="B7" s="87"/>
      <c r="C7" s="88" t="s">
        <v>90</v>
      </c>
      <c r="D7" s="87"/>
      <c r="E7" s="87"/>
      <c r="F7" s="89"/>
      <c r="G7" s="87"/>
    </row>
    <row r="8" spans="1:9" ht="10.15" customHeight="1" x14ac:dyDescent="0.2">
      <c r="A8" s="20" t="s">
        <v>1</v>
      </c>
      <c r="B8" s="90">
        <v>0</v>
      </c>
      <c r="C8" s="90">
        <v>0</v>
      </c>
      <c r="D8" s="90">
        <f>B8+C8</f>
        <v>0</v>
      </c>
      <c r="E8" s="90">
        <v>0</v>
      </c>
      <c r="F8" s="90">
        <v>0</v>
      </c>
      <c r="G8" s="90">
        <f>F8-B8</f>
        <v>0</v>
      </c>
    </row>
    <row r="9" spans="1:9" ht="10.9" customHeight="1" x14ac:dyDescent="0.2">
      <c r="A9" s="20" t="s">
        <v>112</v>
      </c>
      <c r="B9" s="90">
        <v>0</v>
      </c>
      <c r="C9" s="90">
        <v>0</v>
      </c>
      <c r="D9" s="90">
        <f t="shared" ref="D9:D13" si="0">B9+C9</f>
        <v>0</v>
      </c>
      <c r="E9" s="90">
        <v>0</v>
      </c>
      <c r="F9" s="90">
        <v>0</v>
      </c>
      <c r="G9" s="90">
        <f t="shared" ref="G9:G11" si="1">F9-B9</f>
        <v>0</v>
      </c>
      <c r="I9" s="4"/>
    </row>
    <row r="10" spans="1:9" ht="10.9" customHeight="1" x14ac:dyDescent="0.2">
      <c r="A10" s="20" t="s">
        <v>2</v>
      </c>
      <c r="B10" s="90">
        <v>0</v>
      </c>
      <c r="C10" s="90">
        <v>0</v>
      </c>
      <c r="D10" s="90">
        <f t="shared" si="0"/>
        <v>0</v>
      </c>
      <c r="E10" s="90">
        <v>0</v>
      </c>
      <c r="F10" s="90">
        <v>0</v>
      </c>
      <c r="G10" s="90">
        <f t="shared" si="1"/>
        <v>0</v>
      </c>
    </row>
    <row r="11" spans="1:9" ht="10.9" customHeight="1" x14ac:dyDescent="0.2">
      <c r="A11" s="20" t="s">
        <v>3</v>
      </c>
      <c r="B11" s="90">
        <v>0</v>
      </c>
      <c r="C11" s="90">
        <v>0</v>
      </c>
      <c r="D11" s="90">
        <f>B11+C11</f>
        <v>0</v>
      </c>
      <c r="E11" s="90">
        <v>0</v>
      </c>
      <c r="F11" s="90">
        <v>0</v>
      </c>
      <c r="G11" s="90">
        <f t="shared" si="1"/>
        <v>0</v>
      </c>
    </row>
    <row r="12" spans="1:9" ht="10.9" customHeight="1" x14ac:dyDescent="0.2">
      <c r="A12" s="20" t="s">
        <v>4</v>
      </c>
      <c r="B12" s="90">
        <v>0</v>
      </c>
      <c r="C12" s="90">
        <v>10827179</v>
      </c>
      <c r="D12" s="90">
        <f t="shared" si="0"/>
        <v>10827179</v>
      </c>
      <c r="E12" s="90">
        <v>10827066</v>
      </c>
      <c r="F12" s="90">
        <v>10827066</v>
      </c>
      <c r="G12" s="90">
        <f>F12-B12</f>
        <v>10827066</v>
      </c>
    </row>
    <row r="13" spans="1:9" ht="10.9" customHeight="1" x14ac:dyDescent="0.2">
      <c r="A13" s="20" t="s">
        <v>5</v>
      </c>
      <c r="B13" s="90">
        <v>0</v>
      </c>
      <c r="C13" s="90">
        <v>0</v>
      </c>
      <c r="D13" s="90">
        <f t="shared" si="0"/>
        <v>0</v>
      </c>
      <c r="E13" s="90">
        <v>0</v>
      </c>
      <c r="F13" s="90">
        <v>0</v>
      </c>
      <c r="G13" s="90">
        <f>F13-B13</f>
        <v>0</v>
      </c>
    </row>
    <row r="14" spans="1:9" ht="10.9" customHeight="1" x14ac:dyDescent="0.2">
      <c r="A14" s="20" t="s">
        <v>113</v>
      </c>
      <c r="B14" s="90">
        <v>60000000</v>
      </c>
      <c r="C14" s="90">
        <v>15073715</v>
      </c>
      <c r="D14" s="90">
        <f>B14+C14</f>
        <v>75073715</v>
      </c>
      <c r="E14" s="90">
        <v>41496497</v>
      </c>
      <c r="F14" s="90">
        <v>41496497</v>
      </c>
      <c r="G14" s="90">
        <f>F14-B14</f>
        <v>-18503503</v>
      </c>
    </row>
    <row r="15" spans="1:9" ht="18.75" customHeight="1" x14ac:dyDescent="0.2">
      <c r="A15" s="20" t="s">
        <v>6</v>
      </c>
      <c r="B15" s="91">
        <f>B16+B17+B18+B19+B20+B21+B22+B23+B24+B25+B26</f>
        <v>0</v>
      </c>
      <c r="C15" s="91">
        <f>C16+C17+C18+C19+C20+C21+C22+C23+C24+C25+C26</f>
        <v>0</v>
      </c>
      <c r="D15" s="91">
        <f>SUM(D16:D26)</f>
        <v>0</v>
      </c>
      <c r="E15" s="91">
        <f t="shared" ref="E15:F15" si="2">E16+E17+E18+E19+E20+E21+E22+E23+E24+E25+E26</f>
        <v>0</v>
      </c>
      <c r="F15" s="91">
        <f t="shared" si="2"/>
        <v>0</v>
      </c>
      <c r="G15" s="91">
        <f>SUM(G16:G26)</f>
        <v>0</v>
      </c>
    </row>
    <row r="16" spans="1:9" ht="9.75" customHeight="1" x14ac:dyDescent="0.2">
      <c r="A16" s="92" t="s">
        <v>7</v>
      </c>
      <c r="B16" s="91">
        <v>0</v>
      </c>
      <c r="C16" s="91">
        <v>0</v>
      </c>
      <c r="D16" s="90">
        <f>B16+C16</f>
        <v>0</v>
      </c>
      <c r="E16" s="91">
        <v>0</v>
      </c>
      <c r="F16" s="91">
        <v>0</v>
      </c>
      <c r="G16" s="90">
        <f>F16-B16</f>
        <v>0</v>
      </c>
    </row>
    <row r="17" spans="1:7" ht="9.75" customHeight="1" x14ac:dyDescent="0.2">
      <c r="A17" s="92" t="s">
        <v>57</v>
      </c>
      <c r="B17" s="91">
        <v>0</v>
      </c>
      <c r="C17" s="91">
        <v>0</v>
      </c>
      <c r="D17" s="90">
        <f t="shared" ref="D17:D26" si="3">B17+C17</f>
        <v>0</v>
      </c>
      <c r="E17" s="91">
        <v>0</v>
      </c>
      <c r="F17" s="91">
        <v>0</v>
      </c>
      <c r="G17" s="90">
        <f t="shared" ref="G17:G33" si="4">F17-B17</f>
        <v>0</v>
      </c>
    </row>
    <row r="18" spans="1:7" ht="9.75" customHeight="1" x14ac:dyDescent="0.2">
      <c r="A18" s="92" t="s">
        <v>51</v>
      </c>
      <c r="B18" s="91">
        <v>0</v>
      </c>
      <c r="C18" s="91">
        <v>0</v>
      </c>
      <c r="D18" s="90">
        <f t="shared" si="3"/>
        <v>0</v>
      </c>
      <c r="E18" s="91">
        <v>0</v>
      </c>
      <c r="F18" s="91">
        <v>0</v>
      </c>
      <c r="G18" s="90">
        <f t="shared" si="4"/>
        <v>0</v>
      </c>
    </row>
    <row r="19" spans="1:7" ht="9.75" customHeight="1" x14ac:dyDescent="0.2">
      <c r="A19" s="92" t="s">
        <v>58</v>
      </c>
      <c r="B19" s="91">
        <v>0</v>
      </c>
      <c r="C19" s="91">
        <v>0</v>
      </c>
      <c r="D19" s="90">
        <f t="shared" si="3"/>
        <v>0</v>
      </c>
      <c r="E19" s="91">
        <v>0</v>
      </c>
      <c r="F19" s="91">
        <v>0</v>
      </c>
      <c r="G19" s="90">
        <f t="shared" si="4"/>
        <v>0</v>
      </c>
    </row>
    <row r="20" spans="1:7" ht="10.9" customHeight="1" x14ac:dyDescent="0.2">
      <c r="A20" s="92" t="s">
        <v>8</v>
      </c>
      <c r="B20" s="91">
        <v>0</v>
      </c>
      <c r="C20" s="91">
        <v>0</v>
      </c>
      <c r="D20" s="90">
        <f t="shared" si="3"/>
        <v>0</v>
      </c>
      <c r="E20" s="91">
        <v>0</v>
      </c>
      <c r="F20" s="91">
        <v>0</v>
      </c>
      <c r="G20" s="90">
        <f t="shared" si="4"/>
        <v>0</v>
      </c>
    </row>
    <row r="21" spans="1:7" ht="9" customHeight="1" x14ac:dyDescent="0.2">
      <c r="A21" s="92" t="s">
        <v>52</v>
      </c>
      <c r="B21" s="91">
        <v>0</v>
      </c>
      <c r="C21" s="91">
        <v>0</v>
      </c>
      <c r="D21" s="90">
        <f t="shared" si="3"/>
        <v>0</v>
      </c>
      <c r="E21" s="91">
        <v>0</v>
      </c>
      <c r="F21" s="91">
        <v>0</v>
      </c>
      <c r="G21" s="90">
        <f t="shared" si="4"/>
        <v>0</v>
      </c>
    </row>
    <row r="22" spans="1:7" ht="10.5" customHeight="1" x14ac:dyDescent="0.2">
      <c r="A22" s="92" t="s">
        <v>9</v>
      </c>
      <c r="B22" s="91">
        <v>0</v>
      </c>
      <c r="C22" s="91">
        <v>0</v>
      </c>
      <c r="D22" s="90">
        <f t="shared" si="3"/>
        <v>0</v>
      </c>
      <c r="E22" s="91">
        <v>0</v>
      </c>
      <c r="F22" s="91">
        <v>0</v>
      </c>
      <c r="G22" s="90">
        <v>0</v>
      </c>
    </row>
    <row r="23" spans="1:7" ht="10.9" customHeight="1" x14ac:dyDescent="0.2">
      <c r="A23" s="92" t="s">
        <v>10</v>
      </c>
      <c r="B23" s="91">
        <v>0</v>
      </c>
      <c r="C23" s="91">
        <v>0</v>
      </c>
      <c r="D23" s="90">
        <f t="shared" si="3"/>
        <v>0</v>
      </c>
      <c r="E23" s="91">
        <v>0</v>
      </c>
      <c r="F23" s="91">
        <v>0</v>
      </c>
      <c r="G23" s="90">
        <f t="shared" si="4"/>
        <v>0</v>
      </c>
    </row>
    <row r="24" spans="1:7" ht="10.9" customHeight="1" x14ac:dyDescent="0.2">
      <c r="A24" s="92" t="s">
        <v>53</v>
      </c>
      <c r="B24" s="91">
        <v>0</v>
      </c>
      <c r="C24" s="91">
        <v>0</v>
      </c>
      <c r="D24" s="90">
        <f t="shared" si="3"/>
        <v>0</v>
      </c>
      <c r="E24" s="91">
        <v>0</v>
      </c>
      <c r="F24" s="91">
        <v>0</v>
      </c>
      <c r="G24" s="90">
        <f t="shared" si="4"/>
        <v>0</v>
      </c>
    </row>
    <row r="25" spans="1:7" ht="10.9" customHeight="1" x14ac:dyDescent="0.2">
      <c r="A25" s="92" t="s">
        <v>54</v>
      </c>
      <c r="B25" s="91">
        <v>0</v>
      </c>
      <c r="C25" s="91">
        <v>0</v>
      </c>
      <c r="D25" s="90">
        <f t="shared" si="3"/>
        <v>0</v>
      </c>
      <c r="E25" s="91">
        <v>0</v>
      </c>
      <c r="F25" s="91">
        <v>0</v>
      </c>
      <c r="G25" s="90">
        <f t="shared" si="4"/>
        <v>0</v>
      </c>
    </row>
    <row r="26" spans="1:7" ht="18" customHeight="1" x14ac:dyDescent="0.2">
      <c r="A26" s="92" t="s">
        <v>11</v>
      </c>
      <c r="B26" s="91">
        <v>0</v>
      </c>
      <c r="C26" s="91">
        <v>0</v>
      </c>
      <c r="D26" s="90">
        <f t="shared" si="3"/>
        <v>0</v>
      </c>
      <c r="E26" s="91">
        <v>0</v>
      </c>
      <c r="F26" s="91">
        <v>0</v>
      </c>
      <c r="G26" s="90">
        <f t="shared" si="4"/>
        <v>0</v>
      </c>
    </row>
    <row r="27" spans="1:7" ht="18" customHeight="1" x14ac:dyDescent="0.2">
      <c r="A27" s="20" t="s">
        <v>12</v>
      </c>
      <c r="B27" s="90">
        <f>B28+B29+B30+B31+B32</f>
        <v>0</v>
      </c>
      <c r="C27" s="90">
        <f t="shared" ref="C27:F27" si="5">C28+C29+C30+C31+C32</f>
        <v>0</v>
      </c>
      <c r="D27" s="90">
        <f>SUM(D28:D32)</f>
        <v>0</v>
      </c>
      <c r="E27" s="90">
        <f t="shared" si="5"/>
        <v>0</v>
      </c>
      <c r="F27" s="90">
        <f t="shared" si="5"/>
        <v>0</v>
      </c>
      <c r="G27" s="90">
        <f>SUM(G28:G32)</f>
        <v>0</v>
      </c>
    </row>
    <row r="28" spans="1:7" ht="10.9" customHeight="1" x14ac:dyDescent="0.2">
      <c r="A28" s="92" t="s">
        <v>59</v>
      </c>
      <c r="B28" s="91">
        <v>0</v>
      </c>
      <c r="C28" s="91">
        <v>0</v>
      </c>
      <c r="D28" s="90">
        <f>B28+C28</f>
        <v>0</v>
      </c>
      <c r="E28" s="91">
        <v>0</v>
      </c>
      <c r="F28" s="91">
        <v>0</v>
      </c>
      <c r="G28" s="90">
        <f t="shared" si="4"/>
        <v>0</v>
      </c>
    </row>
    <row r="29" spans="1:7" ht="10.9" customHeight="1" x14ac:dyDescent="0.2">
      <c r="A29" s="92" t="s">
        <v>55</v>
      </c>
      <c r="B29" s="91">
        <v>0</v>
      </c>
      <c r="C29" s="91">
        <v>0</v>
      </c>
      <c r="D29" s="90">
        <f t="shared" ref="D29:D33" si="6">B29+C29</f>
        <v>0</v>
      </c>
      <c r="E29" s="91">
        <v>0</v>
      </c>
      <c r="F29" s="91">
        <v>0</v>
      </c>
      <c r="G29" s="90">
        <f>F29-B29</f>
        <v>0</v>
      </c>
    </row>
    <row r="30" spans="1:7" ht="10.9" customHeight="1" x14ac:dyDescent="0.2">
      <c r="A30" s="92" t="s">
        <v>56</v>
      </c>
      <c r="B30" s="91">
        <v>0</v>
      </c>
      <c r="C30" s="91">
        <v>0</v>
      </c>
      <c r="D30" s="90">
        <f t="shared" si="6"/>
        <v>0</v>
      </c>
      <c r="E30" s="91">
        <v>0</v>
      </c>
      <c r="F30" s="91">
        <v>0</v>
      </c>
      <c r="G30" s="90">
        <f t="shared" si="4"/>
        <v>0</v>
      </c>
    </row>
    <row r="31" spans="1:7" ht="11.25" customHeight="1" x14ac:dyDescent="0.2">
      <c r="A31" s="92" t="s">
        <v>13</v>
      </c>
      <c r="B31" s="91">
        <v>0</v>
      </c>
      <c r="C31" s="91">
        <v>0</v>
      </c>
      <c r="D31" s="90">
        <f t="shared" si="6"/>
        <v>0</v>
      </c>
      <c r="E31" s="91">
        <v>0</v>
      </c>
      <c r="F31" s="91">
        <v>0</v>
      </c>
      <c r="G31" s="90">
        <f t="shared" si="4"/>
        <v>0</v>
      </c>
    </row>
    <row r="32" spans="1:7" ht="9.75" customHeight="1" x14ac:dyDescent="0.2">
      <c r="A32" s="92" t="s">
        <v>60</v>
      </c>
      <c r="B32" s="91">
        <v>0</v>
      </c>
      <c r="C32" s="91">
        <v>0</v>
      </c>
      <c r="D32" s="90">
        <f t="shared" si="6"/>
        <v>0</v>
      </c>
      <c r="E32" s="91">
        <v>0</v>
      </c>
      <c r="F32" s="91">
        <v>0</v>
      </c>
      <c r="G32" s="90">
        <f t="shared" si="4"/>
        <v>0</v>
      </c>
    </row>
    <row r="33" spans="1:7" ht="9.75" customHeight="1" x14ac:dyDescent="0.2">
      <c r="A33" s="20" t="s">
        <v>91</v>
      </c>
      <c r="B33" s="91">
        <v>0</v>
      </c>
      <c r="C33" s="91">
        <v>0</v>
      </c>
      <c r="D33" s="90">
        <f t="shared" si="6"/>
        <v>0</v>
      </c>
      <c r="E33" s="91">
        <v>0</v>
      </c>
      <c r="F33" s="91">
        <v>0</v>
      </c>
      <c r="G33" s="90">
        <f t="shared" si="4"/>
        <v>0</v>
      </c>
    </row>
    <row r="34" spans="1:7" ht="10.5" customHeight="1" x14ac:dyDescent="0.2">
      <c r="A34" s="20" t="s">
        <v>114</v>
      </c>
      <c r="B34" s="91">
        <f>B35</f>
        <v>0</v>
      </c>
      <c r="C34" s="91">
        <f>C35</f>
        <v>0</v>
      </c>
      <c r="D34" s="91">
        <f>D35</f>
        <v>0</v>
      </c>
      <c r="E34" s="91">
        <f>E35</f>
        <v>0</v>
      </c>
      <c r="F34" s="91">
        <f t="shared" ref="F34:G34" si="7">F35</f>
        <v>0</v>
      </c>
      <c r="G34" s="91">
        <f t="shared" si="7"/>
        <v>0</v>
      </c>
    </row>
    <row r="35" spans="1:7" ht="9" customHeight="1" x14ac:dyDescent="0.2">
      <c r="A35" s="92" t="s">
        <v>115</v>
      </c>
      <c r="B35" s="91">
        <v>0</v>
      </c>
      <c r="C35" s="91">
        <v>0</v>
      </c>
      <c r="D35" s="90">
        <f t="shared" ref="D35" si="8">B35+C35</f>
        <v>0</v>
      </c>
      <c r="E35" s="91">
        <v>0</v>
      </c>
      <c r="F35" s="91">
        <v>0</v>
      </c>
      <c r="G35" s="90">
        <f>F35-B35</f>
        <v>0</v>
      </c>
    </row>
    <row r="36" spans="1:7" ht="9.75" customHeight="1" x14ac:dyDescent="0.2">
      <c r="A36" s="20" t="s">
        <v>116</v>
      </c>
      <c r="B36" s="91">
        <f>B37+B38</f>
        <v>0</v>
      </c>
      <c r="C36" s="91">
        <f t="shared" ref="C36:G36" si="9">C37+C38</f>
        <v>0</v>
      </c>
      <c r="D36" s="90">
        <f t="shared" si="9"/>
        <v>0</v>
      </c>
      <c r="E36" s="91">
        <f t="shared" si="9"/>
        <v>0</v>
      </c>
      <c r="F36" s="91">
        <f t="shared" si="9"/>
        <v>0</v>
      </c>
      <c r="G36" s="90">
        <f t="shared" si="9"/>
        <v>0</v>
      </c>
    </row>
    <row r="37" spans="1:7" ht="9.75" customHeight="1" x14ac:dyDescent="0.2">
      <c r="A37" s="92" t="s">
        <v>110</v>
      </c>
      <c r="B37" s="91">
        <v>0</v>
      </c>
      <c r="C37" s="91">
        <v>0</v>
      </c>
      <c r="D37" s="90">
        <v>0</v>
      </c>
      <c r="E37" s="91">
        <v>0</v>
      </c>
      <c r="F37" s="91">
        <v>0</v>
      </c>
      <c r="G37" s="90">
        <v>0</v>
      </c>
    </row>
    <row r="38" spans="1:7" ht="9.75" customHeight="1" x14ac:dyDescent="0.2">
      <c r="A38" s="92" t="s">
        <v>111</v>
      </c>
      <c r="B38" s="91">
        <v>0</v>
      </c>
      <c r="C38" s="91">
        <v>0</v>
      </c>
      <c r="D38" s="91">
        <v>0</v>
      </c>
      <c r="E38" s="91">
        <v>0</v>
      </c>
      <c r="F38" s="91">
        <v>0</v>
      </c>
      <c r="G38" s="91">
        <v>0</v>
      </c>
    </row>
    <row r="39" spans="1:7" ht="17.25" customHeight="1" x14ac:dyDescent="0.2">
      <c r="A39" s="93" t="s">
        <v>122</v>
      </c>
      <c r="B39" s="94">
        <f t="shared" ref="B39:G39" si="10">B8+B9+B10+B11+B12+B13+B14+B15+B27+B33+B34+B36</f>
        <v>60000000</v>
      </c>
      <c r="C39" s="94">
        <f t="shared" si="10"/>
        <v>25900894</v>
      </c>
      <c r="D39" s="94">
        <f t="shared" si="10"/>
        <v>85900894</v>
      </c>
      <c r="E39" s="94">
        <f t="shared" si="10"/>
        <v>52323563</v>
      </c>
      <c r="F39" s="94">
        <f t="shared" si="10"/>
        <v>52323563</v>
      </c>
      <c r="G39" s="94">
        <f t="shared" si="10"/>
        <v>-7676437</v>
      </c>
    </row>
    <row r="40" spans="1:7" ht="10.5" customHeight="1" x14ac:dyDescent="0.2">
      <c r="A40" s="95" t="s">
        <v>61</v>
      </c>
      <c r="B40" s="96"/>
      <c r="C40" s="96"/>
      <c r="D40" s="96"/>
      <c r="E40" s="96"/>
      <c r="F40" s="97"/>
      <c r="G40" s="96"/>
    </row>
    <row r="41" spans="1:7" ht="4.5" customHeight="1" x14ac:dyDescent="0.2">
      <c r="A41" s="93"/>
      <c r="B41" s="96"/>
      <c r="C41" s="96"/>
      <c r="D41" s="96"/>
      <c r="E41" s="96"/>
      <c r="F41" s="97"/>
      <c r="G41" s="96"/>
    </row>
    <row r="42" spans="1:7" ht="9.75" customHeight="1" x14ac:dyDescent="0.2">
      <c r="A42" s="93" t="s">
        <v>62</v>
      </c>
      <c r="B42" s="96"/>
      <c r="C42" s="96"/>
      <c r="D42" s="96"/>
      <c r="E42" s="96"/>
      <c r="F42" s="97"/>
      <c r="G42" s="96"/>
    </row>
    <row r="43" spans="1:7" ht="10.5" customHeight="1" x14ac:dyDescent="0.2">
      <c r="A43" s="20" t="s">
        <v>117</v>
      </c>
      <c r="B43" s="98">
        <f>B44+B45+B46+B47+B48+B49+B50+B51</f>
        <v>0</v>
      </c>
      <c r="C43" s="98">
        <f>C44+C45+C46+C47+C48+C49+C50+C51</f>
        <v>19497798</v>
      </c>
      <c r="D43" s="98">
        <f>D44+D45+D46+D47+D48+D49+D50+D51</f>
        <v>19497798</v>
      </c>
      <c r="E43" s="98">
        <f t="shared" ref="E43:G43" si="11">E44+E45+E46+E47+E48+E49+E50+E51</f>
        <v>19497798</v>
      </c>
      <c r="F43" s="98">
        <f t="shared" si="11"/>
        <v>19497798</v>
      </c>
      <c r="G43" s="98">
        <f t="shared" si="11"/>
        <v>19497798</v>
      </c>
    </row>
    <row r="44" spans="1:7" ht="19.5" customHeight="1" x14ac:dyDescent="0.2">
      <c r="A44" s="92" t="s">
        <v>63</v>
      </c>
      <c r="B44" s="98">
        <v>0</v>
      </c>
      <c r="C44" s="98">
        <v>0</v>
      </c>
      <c r="D44" s="90">
        <f t="shared" ref="D44:D49" si="12">B44+C44</f>
        <v>0</v>
      </c>
      <c r="E44" s="98">
        <v>0</v>
      </c>
      <c r="F44" s="98">
        <v>0</v>
      </c>
      <c r="G44" s="90">
        <f>F44-B44</f>
        <v>0</v>
      </c>
    </row>
    <row r="45" spans="1:7" ht="16.5" customHeight="1" x14ac:dyDescent="0.2">
      <c r="A45" s="92" t="s">
        <v>64</v>
      </c>
      <c r="B45" s="98">
        <v>0</v>
      </c>
      <c r="C45" s="98">
        <v>0</v>
      </c>
      <c r="D45" s="90">
        <f t="shared" si="12"/>
        <v>0</v>
      </c>
      <c r="E45" s="98">
        <v>0</v>
      </c>
      <c r="F45" s="98">
        <v>0</v>
      </c>
      <c r="G45" s="90">
        <f t="shared" ref="G45:G55" si="13">F45-B45</f>
        <v>0</v>
      </c>
    </row>
    <row r="46" spans="1:7" ht="15.75" customHeight="1" x14ac:dyDescent="0.2">
      <c r="A46" s="92" t="s">
        <v>325</v>
      </c>
      <c r="B46" s="98">
        <v>0</v>
      </c>
      <c r="C46" s="98">
        <v>0</v>
      </c>
      <c r="D46" s="90">
        <f t="shared" si="12"/>
        <v>0</v>
      </c>
      <c r="E46" s="98">
        <v>0</v>
      </c>
      <c r="F46" s="98">
        <v>0</v>
      </c>
      <c r="G46" s="90">
        <f t="shared" si="13"/>
        <v>0</v>
      </c>
    </row>
    <row r="47" spans="1:7" ht="24.75" x14ac:dyDescent="0.2">
      <c r="A47" s="92" t="s">
        <v>65</v>
      </c>
      <c r="B47" s="98">
        <v>0</v>
      </c>
      <c r="C47" s="98">
        <v>0</v>
      </c>
      <c r="D47" s="90">
        <f t="shared" si="12"/>
        <v>0</v>
      </c>
      <c r="E47" s="98">
        <v>0</v>
      </c>
      <c r="F47" s="98">
        <v>0</v>
      </c>
      <c r="G47" s="90">
        <f t="shared" si="13"/>
        <v>0</v>
      </c>
    </row>
    <row r="48" spans="1:7" ht="10.5" customHeight="1" x14ac:dyDescent="0.2">
      <c r="A48" s="92" t="s">
        <v>66</v>
      </c>
      <c r="B48" s="98">
        <v>0</v>
      </c>
      <c r="C48" s="98">
        <f>8133726+11364072</f>
        <v>19497798</v>
      </c>
      <c r="D48" s="90">
        <f>B48+C48</f>
        <v>19497798</v>
      </c>
      <c r="E48" s="98">
        <f>8133726+11364072</f>
        <v>19497798</v>
      </c>
      <c r="F48" s="98">
        <f>8133726+11364072</f>
        <v>19497798</v>
      </c>
      <c r="G48" s="90">
        <f>F48-B48</f>
        <v>19497798</v>
      </c>
    </row>
    <row r="49" spans="1:9" ht="16.5" x14ac:dyDescent="0.2">
      <c r="A49" s="92" t="s">
        <v>67</v>
      </c>
      <c r="B49" s="98">
        <v>0</v>
      </c>
      <c r="C49" s="98">
        <v>0</v>
      </c>
      <c r="D49" s="90">
        <f t="shared" si="12"/>
        <v>0</v>
      </c>
      <c r="E49" s="98">
        <v>0</v>
      </c>
      <c r="F49" s="98">
        <v>0</v>
      </c>
      <c r="G49" s="90">
        <f t="shared" si="13"/>
        <v>0</v>
      </c>
    </row>
    <row r="50" spans="1:9" ht="16.5" x14ac:dyDescent="0.2">
      <c r="A50" s="92" t="s">
        <v>68</v>
      </c>
      <c r="B50" s="98">
        <v>0</v>
      </c>
      <c r="C50" s="98">
        <v>0</v>
      </c>
      <c r="D50" s="18">
        <f>B50+C50</f>
        <v>0</v>
      </c>
      <c r="E50" s="98">
        <v>0</v>
      </c>
      <c r="F50" s="98">
        <v>0</v>
      </c>
      <c r="G50" s="18">
        <f t="shared" si="13"/>
        <v>0</v>
      </c>
    </row>
    <row r="51" spans="1:9" ht="16.5" x14ac:dyDescent="0.2">
      <c r="A51" s="92" t="s">
        <v>69</v>
      </c>
      <c r="B51" s="98">
        <v>0</v>
      </c>
      <c r="C51" s="98">
        <v>0</v>
      </c>
      <c r="D51" s="18">
        <f>B51+C51</f>
        <v>0</v>
      </c>
      <c r="E51" s="98">
        <v>0</v>
      </c>
      <c r="F51" s="98">
        <v>0</v>
      </c>
      <c r="G51" s="18">
        <f t="shared" si="13"/>
        <v>0</v>
      </c>
    </row>
    <row r="52" spans="1:9" ht="10.5" customHeight="1" x14ac:dyDescent="0.2">
      <c r="A52" s="20" t="s">
        <v>118</v>
      </c>
      <c r="B52" s="99">
        <f>B53+B54+B55+B56</f>
        <v>0</v>
      </c>
      <c r="C52" s="99">
        <f>C53+C54+C55+C56</f>
        <v>15690947</v>
      </c>
      <c r="D52" s="99">
        <f>D53+D54+D55+D56</f>
        <v>15690947</v>
      </c>
      <c r="E52" s="99">
        <f t="shared" ref="E52:G52" si="14">E53+E54+E55+E56</f>
        <v>13414947</v>
      </c>
      <c r="F52" s="99">
        <f t="shared" si="14"/>
        <v>13414947</v>
      </c>
      <c r="G52" s="99">
        <f t="shared" si="14"/>
        <v>13414947</v>
      </c>
      <c r="I52" s="4"/>
    </row>
    <row r="53" spans="1:9" ht="10.5" customHeight="1" x14ac:dyDescent="0.2">
      <c r="A53" s="92" t="s">
        <v>95</v>
      </c>
      <c r="B53" s="99">
        <v>0</v>
      </c>
      <c r="C53" s="99">
        <v>0</v>
      </c>
      <c r="D53" s="18">
        <f>B53+C53</f>
        <v>0</v>
      </c>
      <c r="E53" s="99">
        <v>0</v>
      </c>
      <c r="F53" s="100">
        <v>0</v>
      </c>
      <c r="G53" s="18">
        <f t="shared" si="13"/>
        <v>0</v>
      </c>
    </row>
    <row r="54" spans="1:9" ht="11.25" customHeight="1" x14ac:dyDescent="0.2">
      <c r="A54" s="92" t="s">
        <v>94</v>
      </c>
      <c r="B54" s="99">
        <v>0</v>
      </c>
      <c r="C54" s="99">
        <v>0</v>
      </c>
      <c r="D54" s="18">
        <f>B54+C54</f>
        <v>0</v>
      </c>
      <c r="E54" s="99">
        <v>0</v>
      </c>
      <c r="F54" s="100">
        <v>0</v>
      </c>
      <c r="G54" s="18">
        <f t="shared" si="13"/>
        <v>0</v>
      </c>
    </row>
    <row r="55" spans="1:9" ht="10.5" customHeight="1" x14ac:dyDescent="0.2">
      <c r="A55" s="92" t="s">
        <v>93</v>
      </c>
      <c r="B55" s="99">
        <v>0</v>
      </c>
      <c r="C55" s="217">
        <v>0</v>
      </c>
      <c r="D55" s="209">
        <f>B55+C55</f>
        <v>0</v>
      </c>
      <c r="E55" s="217">
        <v>0</v>
      </c>
      <c r="F55" s="217">
        <v>0</v>
      </c>
      <c r="G55" s="219">
        <f t="shared" si="13"/>
        <v>0</v>
      </c>
    </row>
    <row r="56" spans="1:9" ht="9.75" customHeight="1" x14ac:dyDescent="0.2">
      <c r="A56" s="92" t="s">
        <v>92</v>
      </c>
      <c r="B56" s="18">
        <v>0</v>
      </c>
      <c r="C56" s="209">
        <f>10764947+4926000</f>
        <v>15690947</v>
      </c>
      <c r="D56" s="218">
        <f>B56+C56</f>
        <v>15690947</v>
      </c>
      <c r="E56" s="209">
        <f>10764947+2650000</f>
        <v>13414947</v>
      </c>
      <c r="F56" s="209">
        <f>10764947+2650000</f>
        <v>13414947</v>
      </c>
      <c r="G56" s="218">
        <f>+F56-B56</f>
        <v>13414947</v>
      </c>
      <c r="I56" s="4"/>
    </row>
    <row r="57" spans="1:9" ht="11.25" customHeight="1" x14ac:dyDescent="0.2">
      <c r="A57" s="20" t="s">
        <v>119</v>
      </c>
      <c r="B57" s="99">
        <f>B58+B59</f>
        <v>0</v>
      </c>
      <c r="C57" s="99">
        <f t="shared" ref="C57:F57" si="15">C58+C59</f>
        <v>0</v>
      </c>
      <c r="D57" s="99">
        <f>D58+D59</f>
        <v>0</v>
      </c>
      <c r="E57" s="99">
        <f t="shared" si="15"/>
        <v>0</v>
      </c>
      <c r="F57" s="99">
        <f t="shared" si="15"/>
        <v>0</v>
      </c>
      <c r="G57" s="99">
        <f>G58+G59</f>
        <v>0</v>
      </c>
    </row>
    <row r="58" spans="1:9" ht="16.5" x14ac:dyDescent="0.2">
      <c r="A58" s="92" t="s">
        <v>70</v>
      </c>
      <c r="B58" s="99">
        <v>0</v>
      </c>
      <c r="C58" s="99">
        <v>0</v>
      </c>
      <c r="D58" s="18">
        <f t="shared" ref="D58:D59" si="16">B58+C58</f>
        <v>0</v>
      </c>
      <c r="E58" s="99">
        <v>0</v>
      </c>
      <c r="F58" s="100">
        <v>0</v>
      </c>
      <c r="G58" s="18">
        <f t="shared" ref="G58:G59" si="17">F58-B58</f>
        <v>0</v>
      </c>
    </row>
    <row r="59" spans="1:9" ht="10.5" customHeight="1" x14ac:dyDescent="0.2">
      <c r="A59" s="92" t="s">
        <v>71</v>
      </c>
      <c r="B59" s="99">
        <v>0</v>
      </c>
      <c r="C59" s="99">
        <v>0</v>
      </c>
      <c r="D59" s="18">
        <f t="shared" si="16"/>
        <v>0</v>
      </c>
      <c r="E59" s="99">
        <v>0</v>
      </c>
      <c r="F59" s="100">
        <v>0</v>
      </c>
      <c r="G59" s="18">
        <f t="shared" si="17"/>
        <v>0</v>
      </c>
    </row>
    <row r="60" spans="1:9" ht="16.5" x14ac:dyDescent="0.2">
      <c r="A60" s="20" t="s">
        <v>120</v>
      </c>
      <c r="B60" s="18">
        <f>649301448+103422985</f>
        <v>752724433</v>
      </c>
      <c r="C60" s="18">
        <f>0</f>
        <v>0</v>
      </c>
      <c r="D60" s="99">
        <f>B60+C60</f>
        <v>752724433</v>
      </c>
      <c r="E60" s="18">
        <f>346288000+56882642</f>
        <v>403170642</v>
      </c>
      <c r="F60" s="18">
        <f>346288000+56882642</f>
        <v>403170642</v>
      </c>
      <c r="G60" s="99">
        <f>+F60-B60</f>
        <v>-349553791</v>
      </c>
      <c r="I60" s="4"/>
    </row>
    <row r="61" spans="1:9" x14ac:dyDescent="0.2">
      <c r="A61" s="20" t="s">
        <v>121</v>
      </c>
      <c r="B61" s="99">
        <v>0</v>
      </c>
      <c r="C61" s="99">
        <v>0</v>
      </c>
      <c r="D61" s="18">
        <f t="shared" ref="D61" si="18">B61+C61</f>
        <v>0</v>
      </c>
      <c r="E61" s="99">
        <v>0</v>
      </c>
      <c r="F61" s="100">
        <v>0</v>
      </c>
      <c r="G61" s="18">
        <f t="shared" ref="G61" si="19">F61-B61</f>
        <v>0</v>
      </c>
    </row>
    <row r="62" spans="1:9" ht="16.5" x14ac:dyDescent="0.2">
      <c r="A62" s="93" t="s">
        <v>123</v>
      </c>
      <c r="B62" s="101">
        <f t="shared" ref="B62:G62" si="20">B43+B52+B57+B60+B61</f>
        <v>752724433</v>
      </c>
      <c r="C62" s="101">
        <f>C43+C52+C57+C60+C61</f>
        <v>35188745</v>
      </c>
      <c r="D62" s="101">
        <f t="shared" si="20"/>
        <v>787913178</v>
      </c>
      <c r="E62" s="101">
        <f>E43+E52+E57+E60+E61</f>
        <v>436083387</v>
      </c>
      <c r="F62" s="101">
        <f t="shared" si="20"/>
        <v>436083387</v>
      </c>
      <c r="G62" s="101">
        <f t="shared" si="20"/>
        <v>-316641046</v>
      </c>
    </row>
    <row r="63" spans="1:9" ht="9.75" customHeight="1" x14ac:dyDescent="0.2">
      <c r="A63" s="93" t="s">
        <v>72</v>
      </c>
      <c r="B63" s="101">
        <f>B64</f>
        <v>0</v>
      </c>
      <c r="C63" s="101">
        <f>C64</f>
        <v>0</v>
      </c>
      <c r="D63" s="101">
        <f>D64</f>
        <v>0</v>
      </c>
      <c r="E63" s="101">
        <f t="shared" ref="E63:G63" si="21">E64</f>
        <v>0</v>
      </c>
      <c r="F63" s="101">
        <f t="shared" si="21"/>
        <v>0</v>
      </c>
      <c r="G63" s="101">
        <f t="shared" si="21"/>
        <v>0</v>
      </c>
    </row>
    <row r="64" spans="1:9" x14ac:dyDescent="0.2">
      <c r="A64" s="20" t="s">
        <v>73</v>
      </c>
      <c r="B64" s="99">
        <v>0</v>
      </c>
      <c r="C64" s="99">
        <v>0</v>
      </c>
      <c r="D64" s="18">
        <f>B64+C64</f>
        <v>0</v>
      </c>
      <c r="E64" s="99">
        <v>0</v>
      </c>
      <c r="F64" s="100">
        <v>0</v>
      </c>
      <c r="G64" s="18">
        <f t="shared" ref="G64" si="22">F64-B64</f>
        <v>0</v>
      </c>
    </row>
    <row r="65" spans="1:8" ht="10.5" customHeight="1" x14ac:dyDescent="0.2">
      <c r="A65" s="93" t="s">
        <v>74</v>
      </c>
      <c r="B65" s="101">
        <f>B39+B62+B63</f>
        <v>812724433</v>
      </c>
      <c r="C65" s="101">
        <f>C39+C62+C63</f>
        <v>61089639</v>
      </c>
      <c r="D65" s="101">
        <f t="shared" ref="D65" si="23">D39+D62+D63</f>
        <v>873814072</v>
      </c>
      <c r="E65" s="101">
        <f>E39+E62+E63</f>
        <v>488406950</v>
      </c>
      <c r="F65" s="101">
        <f>F39+F62+F63</f>
        <v>488406950</v>
      </c>
      <c r="G65" s="101">
        <f>G39+G62+G63</f>
        <v>-324317483</v>
      </c>
      <c r="H65" s="190"/>
    </row>
    <row r="66" spans="1:8" ht="9" customHeight="1" x14ac:dyDescent="0.2">
      <c r="A66" s="102" t="s">
        <v>75</v>
      </c>
      <c r="B66" s="99"/>
      <c r="C66" s="99"/>
      <c r="D66" s="99"/>
      <c r="E66" s="99"/>
      <c r="F66" s="100"/>
      <c r="G66" s="99"/>
    </row>
    <row r="67" spans="1:8" ht="16.5" x14ac:dyDescent="0.2">
      <c r="A67" s="20" t="s">
        <v>76</v>
      </c>
      <c r="B67" s="99">
        <v>0</v>
      </c>
      <c r="C67" s="99">
        <v>0</v>
      </c>
      <c r="D67" s="18">
        <f t="shared" ref="D67:D68" si="24">B67+C67</f>
        <v>0</v>
      </c>
      <c r="E67" s="99">
        <v>0</v>
      </c>
      <c r="F67" s="99">
        <v>0</v>
      </c>
      <c r="G67" s="18">
        <f t="shared" ref="G67:G68" si="25">F67-B67</f>
        <v>0</v>
      </c>
    </row>
    <row r="68" spans="1:8" ht="16.5" x14ac:dyDescent="0.2">
      <c r="A68" s="20" t="s">
        <v>77</v>
      </c>
      <c r="B68" s="99">
        <v>0</v>
      </c>
      <c r="C68" s="99">
        <v>0</v>
      </c>
      <c r="D68" s="18">
        <f t="shared" si="24"/>
        <v>0</v>
      </c>
      <c r="E68" s="99">
        <v>0</v>
      </c>
      <c r="F68" s="99">
        <v>0</v>
      </c>
      <c r="G68" s="18">
        <f t="shared" si="25"/>
        <v>0</v>
      </c>
    </row>
    <row r="69" spans="1:8" ht="12" customHeight="1" x14ac:dyDescent="0.2">
      <c r="A69" s="103" t="s">
        <v>78</v>
      </c>
      <c r="B69" s="104">
        <f>B67+B68</f>
        <v>0</v>
      </c>
      <c r="C69" s="104">
        <f t="shared" ref="C69:G69" si="26">C67+C68</f>
        <v>0</v>
      </c>
      <c r="D69" s="104">
        <f t="shared" si="26"/>
        <v>0</v>
      </c>
      <c r="E69" s="104">
        <f t="shared" si="26"/>
        <v>0</v>
      </c>
      <c r="F69" s="104">
        <f t="shared" si="26"/>
        <v>0</v>
      </c>
      <c r="G69" s="104">
        <f t="shared" si="26"/>
        <v>0</v>
      </c>
    </row>
    <row r="70" spans="1:8" x14ac:dyDescent="0.2">
      <c r="A70" s="51"/>
      <c r="B70" s="51"/>
      <c r="C70" s="51"/>
      <c r="D70" s="51"/>
      <c r="E70" s="51"/>
      <c r="F70" s="51"/>
      <c r="G70" s="51"/>
    </row>
    <row r="71" spans="1:8" x14ac:dyDescent="0.2">
      <c r="A71" s="51"/>
      <c r="B71" s="51"/>
      <c r="C71" s="51"/>
      <c r="D71" s="51"/>
      <c r="E71" s="51"/>
      <c r="F71" s="51"/>
      <c r="G71" s="51"/>
    </row>
    <row r="72" spans="1:8" x14ac:dyDescent="0.2">
      <c r="A72" s="51"/>
      <c r="B72" s="51"/>
      <c r="C72" s="51"/>
      <c r="D72" s="51"/>
      <c r="E72" s="51"/>
      <c r="F72" s="51"/>
      <c r="G72" s="51"/>
    </row>
    <row r="73" spans="1:8" x14ac:dyDescent="0.2">
      <c r="A73" s="51"/>
      <c r="B73" s="51"/>
      <c r="C73" s="51"/>
      <c r="D73" s="51"/>
      <c r="E73" s="51"/>
      <c r="F73" s="51"/>
      <c r="G73" s="51"/>
    </row>
    <row r="74" spans="1:8" x14ac:dyDescent="0.2">
      <c r="A74" s="51"/>
      <c r="B74" s="51"/>
      <c r="C74" s="51"/>
      <c r="D74" s="51"/>
      <c r="E74" s="51"/>
      <c r="F74" s="51"/>
      <c r="G74" s="51"/>
    </row>
  </sheetData>
  <mergeCells count="6">
    <mergeCell ref="A1:G1"/>
    <mergeCell ref="A2:G2"/>
    <mergeCell ref="A3:G3"/>
    <mergeCell ref="A5:A6"/>
    <mergeCell ref="B5:F5"/>
    <mergeCell ref="G5:G6"/>
  </mergeCells>
  <printOptions horizontalCentered="1"/>
  <pageMargins left="0.11811023622047245" right="0.11811023622047245" top="0.35433070866141736" bottom="0.15748031496062992" header="0.31496062992125984" footer="0.31496062992125984"/>
  <pageSetup scale="83" orientation="portrait" r:id="rId1"/>
  <ignoredErrors>
    <ignoredError sqref="D15 G15 D27 D34 G27 G34 G52 D52 D56:D57 D48 G6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5"/>
  <sheetViews>
    <sheetView topLeftCell="A76" zoomScale="170" zoomScaleNormal="170" workbookViewId="0">
      <selection activeCell="J4" sqref="J1:R1048576"/>
    </sheetView>
  </sheetViews>
  <sheetFormatPr baseColWidth="10" defaultColWidth="8.83203125" defaultRowHeight="12.75" x14ac:dyDescent="0.2"/>
  <cols>
    <col min="1" max="1" width="46.33203125" customWidth="1"/>
    <col min="2" max="2" width="11.83203125" customWidth="1"/>
    <col min="3" max="3" width="12.1640625" customWidth="1"/>
    <col min="4" max="4" width="12" customWidth="1"/>
    <col min="5" max="7" width="12.1640625" customWidth="1"/>
    <col min="10" max="10" width="11.5" bestFit="1" customWidth="1"/>
  </cols>
  <sheetData>
    <row r="1" spans="1:10" ht="9.75" customHeight="1" x14ac:dyDescent="0.2">
      <c r="A1" s="372" t="s">
        <v>130</v>
      </c>
      <c r="B1" s="373"/>
      <c r="C1" s="373"/>
      <c r="D1" s="373"/>
      <c r="E1" s="373"/>
      <c r="F1" s="373"/>
      <c r="G1" s="374"/>
    </row>
    <row r="2" spans="1:10" ht="9.75" customHeight="1" x14ac:dyDescent="0.2">
      <c r="A2" s="299" t="s">
        <v>148</v>
      </c>
      <c r="B2" s="264"/>
      <c r="C2" s="264"/>
      <c r="D2" s="264"/>
      <c r="E2" s="264"/>
      <c r="F2" s="264"/>
      <c r="G2" s="265"/>
    </row>
    <row r="3" spans="1:10" ht="9" customHeight="1" x14ac:dyDescent="0.2">
      <c r="A3" s="299" t="s">
        <v>149</v>
      </c>
      <c r="B3" s="264"/>
      <c r="C3" s="264"/>
      <c r="D3" s="264"/>
      <c r="E3" s="264"/>
      <c r="F3" s="264"/>
      <c r="G3" s="265"/>
    </row>
    <row r="4" spans="1:10" ht="9" customHeight="1" x14ac:dyDescent="0.2">
      <c r="A4" s="299" t="s">
        <v>449</v>
      </c>
      <c r="B4" s="264"/>
      <c r="C4" s="264"/>
      <c r="D4" s="264"/>
      <c r="E4" s="264"/>
      <c r="F4" s="264"/>
      <c r="G4" s="265"/>
    </row>
    <row r="5" spans="1:10" ht="7.5" customHeight="1" x14ac:dyDescent="0.2">
      <c r="A5" s="369" t="s">
        <v>166</v>
      </c>
      <c r="B5" s="370"/>
      <c r="C5" s="370"/>
      <c r="D5" s="370"/>
      <c r="E5" s="370"/>
      <c r="F5" s="370"/>
      <c r="G5" s="371"/>
    </row>
    <row r="6" spans="1:10" ht="14.25" customHeight="1" x14ac:dyDescent="0.2">
      <c r="A6" s="169" t="s">
        <v>50</v>
      </c>
      <c r="B6" s="169" t="s">
        <v>355</v>
      </c>
      <c r="C6" s="169" t="s">
        <v>129</v>
      </c>
      <c r="D6" s="169" t="s">
        <v>356</v>
      </c>
      <c r="E6" s="169" t="s">
        <v>106</v>
      </c>
      <c r="F6" s="169" t="s">
        <v>108</v>
      </c>
      <c r="G6" s="169" t="s">
        <v>374</v>
      </c>
    </row>
    <row r="7" spans="1:10" ht="9" customHeight="1" x14ac:dyDescent="0.2">
      <c r="A7" s="105" t="s">
        <v>376</v>
      </c>
      <c r="B7" s="144">
        <f>B8+B16+B26+B36+B46+B56+B60+B69+B73</f>
        <v>60000000</v>
      </c>
      <c r="C7" s="144">
        <f>C8+C16+C26+C36+C46+C56+C60+C69+C73</f>
        <v>0</v>
      </c>
      <c r="D7" s="144">
        <f t="shared" ref="D7:G7" si="0">D8+D16+D26+D36+D46+D56+D60+D69+D73</f>
        <v>60000000</v>
      </c>
      <c r="E7" s="144">
        <f t="shared" si="0"/>
        <v>26464869</v>
      </c>
      <c r="F7" s="144">
        <f>F8+F16+F26+F36+F46+F56+F60+F69+F73</f>
        <v>26464869</v>
      </c>
      <c r="G7" s="144">
        <f t="shared" si="0"/>
        <v>33535131</v>
      </c>
    </row>
    <row r="8" spans="1:10" ht="9.75" customHeight="1" x14ac:dyDescent="0.2">
      <c r="A8" s="195" t="s">
        <v>80</v>
      </c>
      <c r="B8" s="196">
        <f>B9+B10+B11+B12+B13+B14+B15</f>
        <v>32951112</v>
      </c>
      <c r="C8" s="196">
        <f>C9+C10+C11+C12+C13+C14+C15</f>
        <v>-5574</v>
      </c>
      <c r="D8" s="196">
        <f>D9+D10+D11+D12+D13+D14+D15</f>
        <v>32945538</v>
      </c>
      <c r="E8" s="196">
        <f t="shared" ref="E8" si="1">E9+E10+E11+E12+E13+E14+E15</f>
        <v>15034138</v>
      </c>
      <c r="F8" s="196">
        <f t="shared" ref="F8" si="2">F9+F10+F11+F12+F13+F14+F15</f>
        <v>15034138</v>
      </c>
      <c r="G8" s="196">
        <f>D8-E8</f>
        <v>17911400</v>
      </c>
    </row>
    <row r="9" spans="1:10" ht="10.5" customHeight="1" x14ac:dyDescent="0.2">
      <c r="A9" s="106" t="s">
        <v>124</v>
      </c>
      <c r="B9" s="146">
        <v>19601001</v>
      </c>
      <c r="C9" s="146">
        <v>-75906</v>
      </c>
      <c r="D9" s="146">
        <f>+B9+C9</f>
        <v>19525095</v>
      </c>
      <c r="E9" s="146">
        <v>11073803</v>
      </c>
      <c r="F9" s="146">
        <v>11073803</v>
      </c>
      <c r="G9" s="146">
        <f t="shared" ref="G9:G15" si="3">D9-E9</f>
        <v>8451292</v>
      </c>
      <c r="J9" s="191"/>
    </row>
    <row r="10" spans="1:10" ht="10.5" customHeight="1" x14ac:dyDescent="0.2">
      <c r="A10" s="106" t="s">
        <v>377</v>
      </c>
      <c r="B10" s="146">
        <v>7623977</v>
      </c>
      <c r="C10" s="146">
        <v>35507</v>
      </c>
      <c r="D10" s="146">
        <f t="shared" ref="D10:D15" si="4">+B10+C10</f>
        <v>7659484</v>
      </c>
      <c r="E10" s="146">
        <v>2732855</v>
      </c>
      <c r="F10" s="146">
        <v>2732855</v>
      </c>
      <c r="G10" s="146">
        <f t="shared" si="3"/>
        <v>4926629</v>
      </c>
    </row>
    <row r="11" spans="1:10" ht="9.75" customHeight="1" x14ac:dyDescent="0.2">
      <c r="A11" s="106" t="s">
        <v>126</v>
      </c>
      <c r="B11" s="146">
        <v>3091896</v>
      </c>
      <c r="C11" s="146">
        <v>13149</v>
      </c>
      <c r="D11" s="146">
        <f t="shared" si="4"/>
        <v>3105045</v>
      </c>
      <c r="E11" s="146">
        <v>408209</v>
      </c>
      <c r="F11" s="146">
        <v>408209</v>
      </c>
      <c r="G11" s="146">
        <f>D11-E11</f>
        <v>2696836</v>
      </c>
    </row>
    <row r="12" spans="1:10" ht="10.5" customHeight="1" x14ac:dyDescent="0.2">
      <c r="A12" s="106" t="s">
        <v>81</v>
      </c>
      <c r="B12" s="146">
        <v>0</v>
      </c>
      <c r="C12" s="146">
        <v>2120</v>
      </c>
      <c r="D12" s="146">
        <f>+B12+C12</f>
        <v>2120</v>
      </c>
      <c r="E12" s="146">
        <v>0</v>
      </c>
      <c r="F12" s="146">
        <v>0</v>
      </c>
      <c r="G12" s="146">
        <f t="shared" si="3"/>
        <v>2120</v>
      </c>
      <c r="J12" s="192"/>
    </row>
    <row r="13" spans="1:10" ht="10.5" customHeight="1" x14ac:dyDescent="0.2">
      <c r="A13" s="106" t="s">
        <v>127</v>
      </c>
      <c r="B13" s="146">
        <v>2634238</v>
      </c>
      <c r="C13" s="146">
        <v>19556</v>
      </c>
      <c r="D13" s="146">
        <f t="shared" si="4"/>
        <v>2653794</v>
      </c>
      <c r="E13" s="146">
        <v>819271</v>
      </c>
      <c r="F13" s="146">
        <v>819271</v>
      </c>
      <c r="G13" s="146">
        <f t="shared" si="3"/>
        <v>1834523</v>
      </c>
      <c r="J13" s="7"/>
    </row>
    <row r="14" spans="1:10" ht="9" customHeight="1" x14ac:dyDescent="0.2">
      <c r="A14" s="106" t="s">
        <v>378</v>
      </c>
      <c r="B14" s="146">
        <v>0</v>
      </c>
      <c r="C14" s="146">
        <v>0</v>
      </c>
      <c r="D14" s="146">
        <f t="shared" si="4"/>
        <v>0</v>
      </c>
      <c r="E14" s="146">
        <v>0</v>
      </c>
      <c r="F14" s="146">
        <v>0</v>
      </c>
      <c r="G14" s="146">
        <f t="shared" si="3"/>
        <v>0</v>
      </c>
    </row>
    <row r="15" spans="1:10" ht="10.5" customHeight="1" x14ac:dyDescent="0.2">
      <c r="A15" s="106" t="s">
        <v>82</v>
      </c>
      <c r="B15" s="146">
        <v>0</v>
      </c>
      <c r="C15" s="146">
        <v>0</v>
      </c>
      <c r="D15" s="146">
        <f t="shared" si="4"/>
        <v>0</v>
      </c>
      <c r="E15" s="146">
        <v>0</v>
      </c>
      <c r="F15" s="146">
        <v>0</v>
      </c>
      <c r="G15" s="146">
        <f t="shared" si="3"/>
        <v>0</v>
      </c>
    </row>
    <row r="16" spans="1:10" ht="9" customHeight="1" x14ac:dyDescent="0.2">
      <c r="A16" s="197" t="s">
        <v>379</v>
      </c>
      <c r="B16" s="198">
        <f>B17+B18+B19+B20+B21+B22+B23+B24+B25</f>
        <v>4831309</v>
      </c>
      <c r="C16" s="196">
        <f>C17+C18+C19+C20+C21+C22+C23+C24+C25</f>
        <v>622922</v>
      </c>
      <c r="D16" s="196">
        <f>D17+D18+D19+D20+D21+D22+D23+D24+D25</f>
        <v>5454231</v>
      </c>
      <c r="E16" s="196">
        <f t="shared" ref="E16:G16" si="5">E17+E18+E19+E20+E21+E22+E23+E24+E25</f>
        <v>3444917</v>
      </c>
      <c r="F16" s="196">
        <f t="shared" si="5"/>
        <v>3444917</v>
      </c>
      <c r="G16" s="196">
        <f t="shared" si="5"/>
        <v>2009314</v>
      </c>
    </row>
    <row r="17" spans="1:10" ht="16.5" x14ac:dyDescent="0.2">
      <c r="A17" s="107" t="s">
        <v>380</v>
      </c>
      <c r="B17" s="146">
        <v>3176937</v>
      </c>
      <c r="C17" s="210">
        <v>123751</v>
      </c>
      <c r="D17" s="146">
        <f>+B17+C17</f>
        <v>3300688</v>
      </c>
      <c r="E17" s="210">
        <v>2589743</v>
      </c>
      <c r="F17" s="146">
        <v>2589743</v>
      </c>
      <c r="G17" s="146">
        <f>D17-E17</f>
        <v>710945</v>
      </c>
    </row>
    <row r="18" spans="1:10" ht="8.25" customHeight="1" x14ac:dyDescent="0.2">
      <c r="A18" s="107" t="s">
        <v>381</v>
      </c>
      <c r="B18" s="146">
        <v>326740</v>
      </c>
      <c r="C18" s="146">
        <v>390643</v>
      </c>
      <c r="D18" s="146">
        <f t="shared" ref="D18:D24" si="6">+B18+C18</f>
        <v>717383</v>
      </c>
      <c r="E18" s="146">
        <v>537410</v>
      </c>
      <c r="F18" s="146">
        <v>537410</v>
      </c>
      <c r="G18" s="146">
        <f>D18-E18</f>
        <v>179973</v>
      </c>
    </row>
    <row r="19" spans="1:10" ht="9" customHeight="1" x14ac:dyDescent="0.2">
      <c r="A19" s="107" t="s">
        <v>382</v>
      </c>
      <c r="B19" s="146">
        <v>312730</v>
      </c>
      <c r="C19" s="146">
        <v>-122842</v>
      </c>
      <c r="D19" s="146">
        <f t="shared" si="6"/>
        <v>189888</v>
      </c>
      <c r="E19" s="146">
        <v>0</v>
      </c>
      <c r="F19" s="146">
        <v>0</v>
      </c>
      <c r="G19" s="146">
        <f t="shared" ref="G19:G25" si="7">D19-E19</f>
        <v>189888</v>
      </c>
    </row>
    <row r="20" spans="1:10" ht="10.5" customHeight="1" x14ac:dyDescent="0.2">
      <c r="A20" s="107" t="s">
        <v>383</v>
      </c>
      <c r="B20" s="146">
        <v>286743</v>
      </c>
      <c r="C20" s="146">
        <v>-51551</v>
      </c>
      <c r="D20" s="146">
        <f t="shared" si="6"/>
        <v>235192</v>
      </c>
      <c r="E20" s="146">
        <v>64441</v>
      </c>
      <c r="F20" s="146">
        <v>64441</v>
      </c>
      <c r="G20" s="146">
        <f t="shared" si="7"/>
        <v>170751</v>
      </c>
    </row>
    <row r="21" spans="1:10" ht="9" customHeight="1" x14ac:dyDescent="0.2">
      <c r="A21" s="107" t="s">
        <v>384</v>
      </c>
      <c r="B21" s="146">
        <v>202344</v>
      </c>
      <c r="C21" s="146">
        <v>274875</v>
      </c>
      <c r="D21" s="146">
        <f t="shared" si="6"/>
        <v>477219</v>
      </c>
      <c r="E21" s="146">
        <v>158461</v>
      </c>
      <c r="F21" s="146">
        <v>158461</v>
      </c>
      <c r="G21" s="146">
        <f t="shared" si="7"/>
        <v>318758</v>
      </c>
    </row>
    <row r="22" spans="1:10" ht="10.5" customHeight="1" x14ac:dyDescent="0.2">
      <c r="A22" s="107" t="s">
        <v>385</v>
      </c>
      <c r="B22" s="146">
        <v>162413</v>
      </c>
      <c r="C22" s="146">
        <v>-8552</v>
      </c>
      <c r="D22" s="146">
        <f t="shared" si="6"/>
        <v>153861</v>
      </c>
      <c r="E22" s="146">
        <v>65139</v>
      </c>
      <c r="F22" s="146">
        <v>65139</v>
      </c>
      <c r="G22" s="146">
        <f t="shared" si="7"/>
        <v>88722</v>
      </c>
    </row>
    <row r="23" spans="1:10" ht="12.75" customHeight="1" x14ac:dyDescent="0.2">
      <c r="A23" s="107" t="s">
        <v>386</v>
      </c>
      <c r="B23" s="146">
        <v>249571</v>
      </c>
      <c r="C23" s="146">
        <v>349</v>
      </c>
      <c r="D23" s="146">
        <f t="shared" si="6"/>
        <v>249920</v>
      </c>
      <c r="E23" s="146">
        <v>349</v>
      </c>
      <c r="F23" s="146">
        <v>349</v>
      </c>
      <c r="G23" s="146">
        <f t="shared" si="7"/>
        <v>249571</v>
      </c>
    </row>
    <row r="24" spans="1:10" ht="10.5" customHeight="1" x14ac:dyDescent="0.2">
      <c r="A24" s="107" t="s">
        <v>387</v>
      </c>
      <c r="B24" s="146">
        <v>0</v>
      </c>
      <c r="C24" s="146">
        <v>15080</v>
      </c>
      <c r="D24" s="146">
        <f t="shared" si="6"/>
        <v>15080</v>
      </c>
      <c r="E24" s="146">
        <v>15080</v>
      </c>
      <c r="F24" s="146">
        <v>15080</v>
      </c>
      <c r="G24" s="146">
        <f t="shared" si="7"/>
        <v>0</v>
      </c>
    </row>
    <row r="25" spans="1:10" ht="8.25" customHeight="1" x14ac:dyDescent="0.2">
      <c r="A25" s="107" t="s">
        <v>388</v>
      </c>
      <c r="B25" s="146">
        <v>113831</v>
      </c>
      <c r="C25" s="146">
        <v>1169</v>
      </c>
      <c r="D25" s="146">
        <f>+B25+C25</f>
        <v>115000</v>
      </c>
      <c r="E25" s="146">
        <v>14294</v>
      </c>
      <c r="F25" s="146">
        <v>14294</v>
      </c>
      <c r="G25" s="146">
        <f t="shared" si="7"/>
        <v>100706</v>
      </c>
    </row>
    <row r="26" spans="1:10" ht="9.75" customHeight="1" x14ac:dyDescent="0.2">
      <c r="A26" s="212" t="s">
        <v>389</v>
      </c>
      <c r="B26" s="198">
        <f>B27+B28+B29+B30+B31+B32+B33+B34+B35</f>
        <v>11515511</v>
      </c>
      <c r="C26" s="198">
        <f>C27+C28+C29+C30+C31+C32+C33+C34+C35</f>
        <v>-710125</v>
      </c>
      <c r="D26" s="198">
        <f t="shared" ref="D26:F26" si="8">D27+D28+D29+D30+D31+D32+D33+D34+D35</f>
        <v>10805386</v>
      </c>
      <c r="E26" s="198">
        <f>E27+E28+E29+E30+E31+E32+E33+E34+E35</f>
        <v>6076927</v>
      </c>
      <c r="F26" s="198">
        <f t="shared" si="8"/>
        <v>6076927</v>
      </c>
      <c r="G26" s="198">
        <f>G27+G28+G29+G30+G31+G32+G33+G34+G35</f>
        <v>4728459</v>
      </c>
    </row>
    <row r="27" spans="1:10" ht="8.25" customHeight="1" x14ac:dyDescent="0.2">
      <c r="A27" s="107" t="s">
        <v>390</v>
      </c>
      <c r="B27" s="146">
        <v>104438</v>
      </c>
      <c r="C27" s="146">
        <v>1589869</v>
      </c>
      <c r="D27" s="146">
        <f t="shared" ref="D27:D35" si="9">+B27+C27</f>
        <v>1694307</v>
      </c>
      <c r="E27" s="146">
        <v>1330900</v>
      </c>
      <c r="F27" s="146">
        <v>1330900</v>
      </c>
      <c r="G27" s="146">
        <f>D27-E27</f>
        <v>363407</v>
      </c>
      <c r="I27" s="1"/>
      <c r="J27" s="1"/>
    </row>
    <row r="28" spans="1:10" ht="9.75" customHeight="1" x14ac:dyDescent="0.2">
      <c r="A28" s="107" t="s">
        <v>391</v>
      </c>
      <c r="B28" s="146">
        <v>7090</v>
      </c>
      <c r="C28" s="146">
        <v>85775</v>
      </c>
      <c r="D28" s="146">
        <f t="shared" si="9"/>
        <v>92865</v>
      </c>
      <c r="E28" s="146">
        <v>95399</v>
      </c>
      <c r="F28" s="146">
        <v>95399</v>
      </c>
      <c r="G28" s="146">
        <f t="shared" ref="G28:G35" si="10">D28-E28</f>
        <v>-2534</v>
      </c>
      <c r="I28" s="1"/>
      <c r="J28" s="1"/>
    </row>
    <row r="29" spans="1:10" ht="8.25" customHeight="1" x14ac:dyDescent="0.2">
      <c r="A29" s="107" t="s">
        <v>392</v>
      </c>
      <c r="B29" s="146">
        <v>1648083</v>
      </c>
      <c r="C29" s="146">
        <v>336022</v>
      </c>
      <c r="D29" s="146">
        <f t="shared" si="9"/>
        <v>1984105</v>
      </c>
      <c r="E29" s="146">
        <v>1008615</v>
      </c>
      <c r="F29" s="146">
        <v>1008615</v>
      </c>
      <c r="G29" s="146">
        <f t="shared" si="10"/>
        <v>975490</v>
      </c>
      <c r="I29" s="1"/>
      <c r="J29" s="1"/>
    </row>
    <row r="30" spans="1:10" ht="9.75" customHeight="1" x14ac:dyDescent="0.2">
      <c r="A30" s="107" t="s">
        <v>393</v>
      </c>
      <c r="B30" s="146">
        <v>2208688</v>
      </c>
      <c r="C30" s="146">
        <v>-1031608</v>
      </c>
      <c r="D30" s="146">
        <f t="shared" si="9"/>
        <v>1177080</v>
      </c>
      <c r="E30" s="146">
        <v>1175514</v>
      </c>
      <c r="F30" s="146">
        <v>1175514</v>
      </c>
      <c r="G30" s="146">
        <f t="shared" si="10"/>
        <v>1566</v>
      </c>
      <c r="I30" s="1"/>
      <c r="J30" s="1"/>
    </row>
    <row r="31" spans="1:10" ht="13.5" customHeight="1" x14ac:dyDescent="0.2">
      <c r="A31" s="107" t="s">
        <v>394</v>
      </c>
      <c r="B31" s="146">
        <v>3884236</v>
      </c>
      <c r="C31" s="146">
        <v>-1174992</v>
      </c>
      <c r="D31" s="146">
        <f t="shared" si="9"/>
        <v>2709244</v>
      </c>
      <c r="E31" s="146">
        <v>1547542</v>
      </c>
      <c r="F31" s="146">
        <v>1547542</v>
      </c>
      <c r="G31" s="146">
        <f t="shared" si="10"/>
        <v>1161702</v>
      </c>
      <c r="I31" s="1"/>
      <c r="J31" s="1"/>
    </row>
    <row r="32" spans="1:10" ht="8.25" customHeight="1" x14ac:dyDescent="0.2">
      <c r="A32" s="107" t="s">
        <v>395</v>
      </c>
      <c r="B32" s="146">
        <v>1021216</v>
      </c>
      <c r="C32" s="146">
        <v>-5510</v>
      </c>
      <c r="D32" s="146">
        <f t="shared" si="9"/>
        <v>1015706</v>
      </c>
      <c r="E32" s="146">
        <v>291453</v>
      </c>
      <c r="F32" s="146">
        <v>291453</v>
      </c>
      <c r="G32" s="146">
        <f t="shared" si="10"/>
        <v>724253</v>
      </c>
      <c r="I32" s="1"/>
      <c r="J32" s="1"/>
    </row>
    <row r="33" spans="1:10" ht="7.5" customHeight="1" x14ac:dyDescent="0.2">
      <c r="A33" s="107" t="s">
        <v>396</v>
      </c>
      <c r="B33" s="146">
        <v>545197</v>
      </c>
      <c r="C33" s="146">
        <v>151800</v>
      </c>
      <c r="D33" s="146">
        <f t="shared" si="9"/>
        <v>696997</v>
      </c>
      <c r="E33" s="146">
        <v>469515</v>
      </c>
      <c r="F33" s="146">
        <v>469515</v>
      </c>
      <c r="G33" s="146">
        <f t="shared" si="10"/>
        <v>227482</v>
      </c>
      <c r="I33" s="1"/>
      <c r="J33" s="1"/>
    </row>
    <row r="34" spans="1:10" ht="10.5" customHeight="1" x14ac:dyDescent="0.2">
      <c r="A34" s="107" t="s">
        <v>397</v>
      </c>
      <c r="B34" s="146">
        <v>1249513</v>
      </c>
      <c r="C34" s="146">
        <v>-74972</v>
      </c>
      <c r="D34" s="146">
        <f t="shared" si="9"/>
        <v>1174541</v>
      </c>
      <c r="E34" s="146">
        <v>138345</v>
      </c>
      <c r="F34" s="146">
        <v>138345</v>
      </c>
      <c r="G34" s="146">
        <f t="shared" si="10"/>
        <v>1036196</v>
      </c>
      <c r="I34" s="1"/>
      <c r="J34" s="1"/>
    </row>
    <row r="35" spans="1:10" ht="9" customHeight="1" x14ac:dyDescent="0.2">
      <c r="A35" s="107" t="s">
        <v>398</v>
      </c>
      <c r="B35" s="146">
        <v>847050</v>
      </c>
      <c r="C35" s="146">
        <v>-586509</v>
      </c>
      <c r="D35" s="146">
        <f t="shared" si="9"/>
        <v>260541</v>
      </c>
      <c r="E35" s="146">
        <v>19644</v>
      </c>
      <c r="F35" s="146">
        <v>19644</v>
      </c>
      <c r="G35" s="146">
        <f t="shared" si="10"/>
        <v>240897</v>
      </c>
      <c r="I35" s="1"/>
      <c r="J35" s="1"/>
    </row>
    <row r="36" spans="1:10" ht="16.5" x14ac:dyDescent="0.2">
      <c r="A36" s="212" t="s">
        <v>399</v>
      </c>
      <c r="B36" s="198">
        <f>B37+B38+B39+B40+B41+B42+B43+B44+B45</f>
        <v>8702068</v>
      </c>
      <c r="C36" s="198">
        <f>C37+C38+C39+C40+C41+C42+C43+C44+C45</f>
        <v>4500</v>
      </c>
      <c r="D36" s="198">
        <f t="shared" ref="D36:F36" si="11">D37+D38+D39+D40+D41+D42+D43+D44+D45</f>
        <v>8706568</v>
      </c>
      <c r="E36" s="198">
        <f t="shared" si="11"/>
        <v>179710</v>
      </c>
      <c r="F36" s="198">
        <f t="shared" si="11"/>
        <v>179710</v>
      </c>
      <c r="G36" s="198">
        <f>G37+G38+G39+G40+G41+G42+G43+G44+G45</f>
        <v>8526858</v>
      </c>
    </row>
    <row r="37" spans="1:10" ht="9" customHeight="1" x14ac:dyDescent="0.2">
      <c r="A37" s="107" t="s">
        <v>400</v>
      </c>
      <c r="B37" s="146">
        <v>0</v>
      </c>
      <c r="C37" s="146">
        <v>0</v>
      </c>
      <c r="D37" s="146">
        <f t="shared" ref="D37:D45" si="12">+B37+C37</f>
        <v>0</v>
      </c>
      <c r="E37" s="146">
        <v>0</v>
      </c>
      <c r="F37" s="146">
        <v>0</v>
      </c>
      <c r="G37" s="146">
        <f>D37-E37</f>
        <v>0</v>
      </c>
    </row>
    <row r="38" spans="1:10" ht="9" customHeight="1" x14ac:dyDescent="0.2">
      <c r="A38" s="107" t="s">
        <v>401</v>
      </c>
      <c r="B38" s="146">
        <v>0</v>
      </c>
      <c r="C38" s="146">
        <v>0</v>
      </c>
      <c r="D38" s="146">
        <f t="shared" si="12"/>
        <v>0</v>
      </c>
      <c r="E38" s="146">
        <v>0</v>
      </c>
      <c r="F38" s="146">
        <v>0</v>
      </c>
      <c r="G38" s="146">
        <f t="shared" ref="G38:G45" si="13">D38-E38</f>
        <v>0</v>
      </c>
    </row>
    <row r="39" spans="1:10" ht="7.5" customHeight="1" x14ac:dyDescent="0.2">
      <c r="A39" s="107" t="s">
        <v>402</v>
      </c>
      <c r="B39" s="146">
        <v>0</v>
      </c>
      <c r="C39" s="146">
        <v>0</v>
      </c>
      <c r="D39" s="146">
        <f t="shared" si="12"/>
        <v>0</v>
      </c>
      <c r="E39" s="146">
        <v>0</v>
      </c>
      <c r="F39" s="146">
        <v>0</v>
      </c>
      <c r="G39" s="146">
        <f t="shared" si="13"/>
        <v>0</v>
      </c>
    </row>
    <row r="40" spans="1:10" ht="10.5" customHeight="1" x14ac:dyDescent="0.2">
      <c r="A40" s="107" t="s">
        <v>403</v>
      </c>
      <c r="B40" s="146">
        <v>8702068</v>
      </c>
      <c r="C40" s="146">
        <v>4500</v>
      </c>
      <c r="D40" s="146">
        <f t="shared" si="12"/>
        <v>8706568</v>
      </c>
      <c r="E40" s="146">
        <v>179710</v>
      </c>
      <c r="F40" s="146">
        <v>179710</v>
      </c>
      <c r="G40" s="146">
        <f>D40-E40</f>
        <v>8526858</v>
      </c>
    </row>
    <row r="41" spans="1:10" ht="9" customHeight="1" x14ac:dyDescent="0.2">
      <c r="A41" s="107" t="s">
        <v>404</v>
      </c>
      <c r="B41" s="146">
        <v>0</v>
      </c>
      <c r="C41" s="146">
        <v>0</v>
      </c>
      <c r="D41" s="146">
        <f t="shared" si="12"/>
        <v>0</v>
      </c>
      <c r="E41" s="146">
        <v>0</v>
      </c>
      <c r="F41" s="146">
        <v>0</v>
      </c>
      <c r="G41" s="146">
        <f t="shared" si="13"/>
        <v>0</v>
      </c>
    </row>
    <row r="42" spans="1:10" ht="8.25" customHeight="1" x14ac:dyDescent="0.2">
      <c r="A42" s="107" t="s">
        <v>405</v>
      </c>
      <c r="B42" s="146">
        <v>0</v>
      </c>
      <c r="C42" s="146">
        <v>0</v>
      </c>
      <c r="D42" s="146">
        <f t="shared" si="12"/>
        <v>0</v>
      </c>
      <c r="E42" s="146">
        <v>0</v>
      </c>
      <c r="F42" s="146">
        <v>0</v>
      </c>
      <c r="G42" s="146">
        <f t="shared" si="13"/>
        <v>0</v>
      </c>
    </row>
    <row r="43" spans="1:10" ht="10.5" customHeight="1" x14ac:dyDescent="0.2">
      <c r="A43" s="107" t="s">
        <v>406</v>
      </c>
      <c r="B43" s="146">
        <v>0</v>
      </c>
      <c r="C43" s="146">
        <v>0</v>
      </c>
      <c r="D43" s="146">
        <f t="shared" si="12"/>
        <v>0</v>
      </c>
      <c r="E43" s="146">
        <v>0</v>
      </c>
      <c r="F43" s="146">
        <v>0</v>
      </c>
      <c r="G43" s="146">
        <f t="shared" si="13"/>
        <v>0</v>
      </c>
    </row>
    <row r="44" spans="1:10" ht="9" customHeight="1" x14ac:dyDescent="0.2">
      <c r="A44" s="107" t="s">
        <v>407</v>
      </c>
      <c r="B44" s="146">
        <v>0</v>
      </c>
      <c r="C44" s="146">
        <v>0</v>
      </c>
      <c r="D44" s="146">
        <f t="shared" si="12"/>
        <v>0</v>
      </c>
      <c r="E44" s="146">
        <v>0</v>
      </c>
      <c r="F44" s="146">
        <v>0</v>
      </c>
      <c r="G44" s="146">
        <f t="shared" si="13"/>
        <v>0</v>
      </c>
    </row>
    <row r="45" spans="1:10" ht="9.75" customHeight="1" x14ac:dyDescent="0.2">
      <c r="A45" s="107" t="s">
        <v>408</v>
      </c>
      <c r="B45" s="146">
        <v>0</v>
      </c>
      <c r="C45" s="146">
        <v>0</v>
      </c>
      <c r="D45" s="146">
        <f t="shared" si="12"/>
        <v>0</v>
      </c>
      <c r="E45" s="146">
        <v>0</v>
      </c>
      <c r="F45" s="146">
        <v>0</v>
      </c>
      <c r="G45" s="146">
        <f t="shared" si="13"/>
        <v>0</v>
      </c>
    </row>
    <row r="46" spans="1:10" ht="16.5" x14ac:dyDescent="0.2">
      <c r="A46" s="212" t="s">
        <v>409</v>
      </c>
      <c r="B46" s="198">
        <f>B47+B48+B49+B50+B51+B52+B53+B54+B55</f>
        <v>2000000</v>
      </c>
      <c r="C46" s="198">
        <f>C47+C48+C49+C50+C51+C52+C53+C54+C55</f>
        <v>88277</v>
      </c>
      <c r="D46" s="198">
        <f t="shared" ref="D46:F46" si="14">D47+D48+D49+D50+D51+D52+D53+D54+D55</f>
        <v>2088277</v>
      </c>
      <c r="E46" s="198">
        <f t="shared" si="14"/>
        <v>1729177</v>
      </c>
      <c r="F46" s="232">
        <f t="shared" si="14"/>
        <v>1729177</v>
      </c>
      <c r="G46" s="198">
        <f>G47+G48+G49+G50+G51+G52+G53+G54+G55</f>
        <v>359100</v>
      </c>
    </row>
    <row r="47" spans="1:10" ht="10.5" customHeight="1" x14ac:dyDescent="0.2">
      <c r="A47" s="107" t="s">
        <v>410</v>
      </c>
      <c r="B47" s="146">
        <v>650452</v>
      </c>
      <c r="C47" s="146">
        <v>-314797</v>
      </c>
      <c r="D47" s="146">
        <f t="shared" ref="D47:D55" si="15">+B47+C47</f>
        <v>335655</v>
      </c>
      <c r="E47" s="146">
        <v>260391</v>
      </c>
      <c r="F47" s="146">
        <v>260391</v>
      </c>
      <c r="G47" s="146">
        <f>D47-E47</f>
        <v>75264</v>
      </c>
    </row>
    <row r="48" spans="1:10" ht="10.5" customHeight="1" x14ac:dyDescent="0.2">
      <c r="A48" s="107" t="s">
        <v>411</v>
      </c>
      <c r="B48" s="146">
        <v>556758</v>
      </c>
      <c r="C48" s="210">
        <v>295803</v>
      </c>
      <c r="D48" s="146">
        <f t="shared" si="15"/>
        <v>852561</v>
      </c>
      <c r="E48" s="146">
        <v>778682</v>
      </c>
      <c r="F48" s="146">
        <v>778682</v>
      </c>
      <c r="G48" s="146">
        <f t="shared" ref="G48:G55" si="16">D48-E48</f>
        <v>73879</v>
      </c>
    </row>
    <row r="49" spans="1:7" ht="9" customHeight="1" x14ac:dyDescent="0.2">
      <c r="A49" s="107" t="s">
        <v>412</v>
      </c>
      <c r="B49" s="146">
        <v>650321</v>
      </c>
      <c r="C49" s="146">
        <v>-480083</v>
      </c>
      <c r="D49" s="146">
        <f t="shared" si="15"/>
        <v>170238</v>
      </c>
      <c r="E49" s="146">
        <v>0</v>
      </c>
      <c r="F49" s="146">
        <v>0</v>
      </c>
      <c r="G49" s="146">
        <f t="shared" si="16"/>
        <v>170238</v>
      </c>
    </row>
    <row r="50" spans="1:7" ht="9" customHeight="1" x14ac:dyDescent="0.2">
      <c r="A50" s="107" t="s">
        <v>413</v>
      </c>
      <c r="B50" s="146">
        <v>0</v>
      </c>
      <c r="C50" s="146">
        <v>0</v>
      </c>
      <c r="D50" s="146">
        <f>+B50+C50</f>
        <v>0</v>
      </c>
      <c r="E50" s="146">
        <v>0</v>
      </c>
      <c r="F50" s="146">
        <v>0</v>
      </c>
      <c r="G50" s="146">
        <f t="shared" si="16"/>
        <v>0</v>
      </c>
    </row>
    <row r="51" spans="1:7" ht="9" customHeight="1" x14ac:dyDescent="0.2">
      <c r="A51" s="107" t="s">
        <v>414</v>
      </c>
      <c r="B51" s="146">
        <v>0</v>
      </c>
      <c r="C51" s="146">
        <v>0</v>
      </c>
      <c r="D51" s="146">
        <f>+B51+C51</f>
        <v>0</v>
      </c>
      <c r="E51" s="146">
        <v>0</v>
      </c>
      <c r="F51" s="146">
        <v>0</v>
      </c>
      <c r="G51" s="146">
        <f>D51-E51</f>
        <v>0</v>
      </c>
    </row>
    <row r="52" spans="1:7" ht="8.25" customHeight="1" x14ac:dyDescent="0.2">
      <c r="A52" s="107" t="s">
        <v>415</v>
      </c>
      <c r="B52" s="146">
        <v>142469</v>
      </c>
      <c r="C52" s="146">
        <v>587354</v>
      </c>
      <c r="D52" s="146">
        <f>+B52+C52</f>
        <v>729823</v>
      </c>
      <c r="E52" s="146">
        <v>690104</v>
      </c>
      <c r="F52" s="146">
        <v>690104</v>
      </c>
      <c r="G52" s="146">
        <f t="shared" si="16"/>
        <v>39719</v>
      </c>
    </row>
    <row r="53" spans="1:7" ht="9.75" customHeight="1" x14ac:dyDescent="0.2">
      <c r="A53" s="107" t="s">
        <v>416</v>
      </c>
      <c r="B53" s="146">
        <v>0</v>
      </c>
      <c r="C53" s="146">
        <v>0</v>
      </c>
      <c r="D53" s="146">
        <f>+B53+C53</f>
        <v>0</v>
      </c>
      <c r="E53" s="146">
        <v>0</v>
      </c>
      <c r="F53" s="146">
        <v>0</v>
      </c>
      <c r="G53" s="146">
        <f t="shared" si="16"/>
        <v>0</v>
      </c>
    </row>
    <row r="54" spans="1:7" ht="9.75" customHeight="1" x14ac:dyDescent="0.2">
      <c r="A54" s="107" t="s">
        <v>417</v>
      </c>
      <c r="B54" s="146">
        <v>0</v>
      </c>
      <c r="C54" s="146">
        <v>0</v>
      </c>
      <c r="D54" s="146">
        <f t="shared" si="15"/>
        <v>0</v>
      </c>
      <c r="E54" s="146">
        <v>0</v>
      </c>
      <c r="F54" s="146">
        <v>0</v>
      </c>
      <c r="G54" s="146">
        <f t="shared" si="16"/>
        <v>0</v>
      </c>
    </row>
    <row r="55" spans="1:7" ht="9.75" customHeight="1" x14ac:dyDescent="0.2">
      <c r="A55" s="107" t="s">
        <v>418</v>
      </c>
      <c r="B55" s="146">
        <v>0</v>
      </c>
      <c r="C55" s="146">
        <v>0</v>
      </c>
      <c r="D55" s="146">
        <f t="shared" si="15"/>
        <v>0</v>
      </c>
      <c r="E55" s="146">
        <v>0</v>
      </c>
      <c r="F55" s="146">
        <v>0</v>
      </c>
      <c r="G55" s="146">
        <f t="shared" si="16"/>
        <v>0</v>
      </c>
    </row>
    <row r="56" spans="1:7" ht="10.5" customHeight="1" x14ac:dyDescent="0.2">
      <c r="A56" s="212" t="s">
        <v>419</v>
      </c>
      <c r="B56" s="198">
        <f>B57+B58+B59</f>
        <v>0</v>
      </c>
      <c r="C56" s="198">
        <f>C57+C58+C59</f>
        <v>0</v>
      </c>
      <c r="D56" s="198">
        <f t="shared" ref="D56:G56" si="17">D57+D58+D59</f>
        <v>0</v>
      </c>
      <c r="E56" s="198">
        <f t="shared" si="17"/>
        <v>0</v>
      </c>
      <c r="F56" s="232">
        <f t="shared" si="17"/>
        <v>0</v>
      </c>
      <c r="G56" s="198">
        <f t="shared" si="17"/>
        <v>0</v>
      </c>
    </row>
    <row r="57" spans="1:7" ht="9" customHeight="1" x14ac:dyDescent="0.2">
      <c r="A57" s="107" t="s">
        <v>420</v>
      </c>
      <c r="B57" s="146">
        <v>0</v>
      </c>
      <c r="C57" s="146"/>
      <c r="D57" s="146">
        <f t="shared" ref="D57" si="18">+B57+C57</f>
        <v>0</v>
      </c>
      <c r="E57" s="146"/>
      <c r="F57" s="230"/>
      <c r="G57" s="146">
        <f>D57-E57</f>
        <v>0</v>
      </c>
    </row>
    <row r="58" spans="1:7" ht="9" customHeight="1" x14ac:dyDescent="0.2">
      <c r="A58" s="107" t="s">
        <v>421</v>
      </c>
      <c r="B58" s="146">
        <v>0</v>
      </c>
      <c r="C58" s="146"/>
      <c r="D58" s="146">
        <f>+B58+C58</f>
        <v>0</v>
      </c>
      <c r="E58" s="146"/>
      <c r="F58" s="210"/>
      <c r="G58" s="146">
        <f>D58-E58</f>
        <v>0</v>
      </c>
    </row>
    <row r="59" spans="1:7" ht="10.5" customHeight="1" x14ac:dyDescent="0.2">
      <c r="A59" s="107" t="s">
        <v>422</v>
      </c>
      <c r="B59" s="146">
        <v>0</v>
      </c>
      <c r="C59" s="146">
        <v>0</v>
      </c>
      <c r="D59" s="146">
        <f>+B59+C59</f>
        <v>0</v>
      </c>
      <c r="E59" s="146">
        <v>0</v>
      </c>
      <c r="F59" s="146">
        <v>0</v>
      </c>
      <c r="G59" s="146">
        <f t="shared" ref="G59" si="19">+D59-E59</f>
        <v>0</v>
      </c>
    </row>
    <row r="60" spans="1:7" ht="15.75" customHeight="1" x14ac:dyDescent="0.2">
      <c r="A60" s="195" t="s">
        <v>443</v>
      </c>
      <c r="B60" s="196">
        <f>B61+B62+B63+B64+B65+B67+B68</f>
        <v>0</v>
      </c>
      <c r="C60" s="196">
        <f t="shared" ref="C60:G60" si="20">C61+C62+C63+C64+C65</f>
        <v>0</v>
      </c>
      <c r="D60" s="196">
        <f t="shared" si="20"/>
        <v>0</v>
      </c>
      <c r="E60" s="196">
        <f t="shared" si="20"/>
        <v>0</v>
      </c>
      <c r="F60" s="196">
        <f t="shared" si="20"/>
        <v>0</v>
      </c>
      <c r="G60" s="196">
        <f t="shared" si="20"/>
        <v>0</v>
      </c>
    </row>
    <row r="61" spans="1:7" ht="9.75" customHeight="1" x14ac:dyDescent="0.2">
      <c r="A61" s="107" t="s">
        <v>423</v>
      </c>
      <c r="B61" s="146">
        <v>0</v>
      </c>
      <c r="C61" s="146">
        <v>0</v>
      </c>
      <c r="D61" s="146">
        <f>+B61+C61</f>
        <v>0</v>
      </c>
      <c r="E61" s="146">
        <v>0</v>
      </c>
      <c r="F61" s="146">
        <v>0</v>
      </c>
      <c r="G61" s="146">
        <f t="shared" ref="G61:G67" si="21">+D61-E61</f>
        <v>0</v>
      </c>
    </row>
    <row r="62" spans="1:7" ht="9.75" customHeight="1" x14ac:dyDescent="0.2">
      <c r="A62" s="107" t="s">
        <v>424</v>
      </c>
      <c r="B62" s="146">
        <v>0</v>
      </c>
      <c r="C62" s="146">
        <v>0</v>
      </c>
      <c r="D62" s="146">
        <f>+B62+C62</f>
        <v>0</v>
      </c>
      <c r="E62" s="146">
        <v>0</v>
      </c>
      <c r="F62" s="146">
        <v>0</v>
      </c>
      <c r="G62" s="146">
        <f t="shared" si="21"/>
        <v>0</v>
      </c>
    </row>
    <row r="63" spans="1:7" ht="10.5" customHeight="1" x14ac:dyDescent="0.2">
      <c r="A63" s="107" t="s">
        <v>425</v>
      </c>
      <c r="B63" s="146">
        <v>0</v>
      </c>
      <c r="C63" s="146">
        <v>0</v>
      </c>
      <c r="D63" s="146">
        <f>+B63+C63</f>
        <v>0</v>
      </c>
      <c r="E63" s="146">
        <v>0</v>
      </c>
      <c r="F63" s="146">
        <v>0</v>
      </c>
      <c r="G63" s="146">
        <f t="shared" si="21"/>
        <v>0</v>
      </c>
    </row>
    <row r="64" spans="1:7" ht="10.5" customHeight="1" x14ac:dyDescent="0.2">
      <c r="A64" s="107" t="s">
        <v>426</v>
      </c>
      <c r="B64" s="146">
        <f>SUM(B65:B71)</f>
        <v>0</v>
      </c>
      <c r="C64" s="146">
        <f>SUM(C65:C71)</f>
        <v>0</v>
      </c>
      <c r="D64" s="146">
        <f>+B64+C64</f>
        <v>0</v>
      </c>
      <c r="E64" s="146">
        <f>SUM(E65:E71)</f>
        <v>0</v>
      </c>
      <c r="F64" s="146">
        <f>SUM(F65:F71)</f>
        <v>0</v>
      </c>
      <c r="G64" s="146">
        <f t="shared" si="21"/>
        <v>0</v>
      </c>
    </row>
    <row r="65" spans="1:8" ht="10.5" customHeight="1" x14ac:dyDescent="0.2">
      <c r="A65" s="107" t="s">
        <v>427</v>
      </c>
      <c r="B65" s="146">
        <v>0</v>
      </c>
      <c r="C65" s="146">
        <v>0</v>
      </c>
      <c r="D65" s="146">
        <f t="shared" ref="D65:D67" si="22">+B65+C65</f>
        <v>0</v>
      </c>
      <c r="E65" s="146">
        <v>0</v>
      </c>
      <c r="F65" s="146">
        <v>0</v>
      </c>
      <c r="G65" s="146">
        <f t="shared" si="21"/>
        <v>0</v>
      </c>
    </row>
    <row r="66" spans="1:8" ht="7.5" customHeight="1" x14ac:dyDescent="0.2">
      <c r="A66" s="107" t="s">
        <v>428</v>
      </c>
      <c r="B66" s="146">
        <v>0</v>
      </c>
      <c r="C66" s="146">
        <v>0</v>
      </c>
      <c r="D66" s="146">
        <f t="shared" si="22"/>
        <v>0</v>
      </c>
      <c r="E66" s="146">
        <v>0</v>
      </c>
      <c r="F66" s="146">
        <v>0</v>
      </c>
      <c r="G66" s="146">
        <f t="shared" si="21"/>
        <v>0</v>
      </c>
    </row>
    <row r="67" spans="1:8" ht="10.5" customHeight="1" x14ac:dyDescent="0.2">
      <c r="A67" s="107" t="s">
        <v>429</v>
      </c>
      <c r="B67" s="146">
        <v>0</v>
      </c>
      <c r="C67" s="146">
        <v>0</v>
      </c>
      <c r="D67" s="146">
        <f t="shared" si="22"/>
        <v>0</v>
      </c>
      <c r="E67" s="146">
        <v>0</v>
      </c>
      <c r="F67" s="146">
        <v>0</v>
      </c>
      <c r="G67" s="146">
        <f t="shared" si="21"/>
        <v>0</v>
      </c>
    </row>
    <row r="68" spans="1:8" ht="11.25" customHeight="1" x14ac:dyDescent="0.2">
      <c r="A68" s="107" t="s">
        <v>430</v>
      </c>
      <c r="B68" s="146">
        <v>0</v>
      </c>
      <c r="C68" s="146">
        <v>0</v>
      </c>
      <c r="D68" s="146">
        <f t="shared" ref="D68" si="23">+B68+C68</f>
        <v>0</v>
      </c>
      <c r="E68" s="146">
        <v>0</v>
      </c>
      <c r="F68" s="146">
        <v>0</v>
      </c>
      <c r="G68" s="146">
        <f t="shared" ref="G68" si="24">+D68-E68</f>
        <v>0</v>
      </c>
    </row>
    <row r="69" spans="1:8" ht="9.75" customHeight="1" x14ac:dyDescent="0.2">
      <c r="A69" s="195" t="s">
        <v>431</v>
      </c>
      <c r="B69" s="196">
        <f>B70+B71+B72</f>
        <v>0</v>
      </c>
      <c r="C69" s="196">
        <f t="shared" ref="C69:G69" si="25">C70+C71+C72</f>
        <v>0</v>
      </c>
      <c r="D69" s="196">
        <f t="shared" si="25"/>
        <v>0</v>
      </c>
      <c r="E69" s="196">
        <f t="shared" si="25"/>
        <v>0</v>
      </c>
      <c r="F69" s="196">
        <f t="shared" si="25"/>
        <v>0</v>
      </c>
      <c r="G69" s="196">
        <f t="shared" si="25"/>
        <v>0</v>
      </c>
      <c r="H69" s="140"/>
    </row>
    <row r="70" spans="1:8" ht="9.75" customHeight="1" x14ac:dyDescent="0.2">
      <c r="A70" s="107" t="s">
        <v>432</v>
      </c>
      <c r="B70" s="146">
        <v>0</v>
      </c>
      <c r="C70" s="146">
        <v>0</v>
      </c>
      <c r="D70" s="146">
        <f t="shared" ref="D70:D71" si="26">+B70+C70</f>
        <v>0</v>
      </c>
      <c r="E70" s="146">
        <v>0</v>
      </c>
      <c r="F70" s="146">
        <v>0</v>
      </c>
      <c r="G70" s="146">
        <f t="shared" ref="G70:G71" si="27">+D70-E70</f>
        <v>0</v>
      </c>
    </row>
    <row r="71" spans="1:8" ht="9.75" customHeight="1" x14ac:dyDescent="0.2">
      <c r="A71" s="107" t="s">
        <v>433</v>
      </c>
      <c r="B71" s="146">
        <v>0</v>
      </c>
      <c r="C71" s="146">
        <v>0</v>
      </c>
      <c r="D71" s="146">
        <f t="shared" si="26"/>
        <v>0</v>
      </c>
      <c r="E71" s="146">
        <v>0</v>
      </c>
      <c r="F71" s="146">
        <v>0</v>
      </c>
      <c r="G71" s="146">
        <f t="shared" si="27"/>
        <v>0</v>
      </c>
    </row>
    <row r="72" spans="1:8" ht="9.75" customHeight="1" x14ac:dyDescent="0.2">
      <c r="A72" s="107" t="s">
        <v>434</v>
      </c>
      <c r="B72" s="146">
        <v>0</v>
      </c>
      <c r="C72" s="146">
        <v>0</v>
      </c>
      <c r="D72" s="146">
        <f t="shared" ref="D72" si="28">+B72+C72</f>
        <v>0</v>
      </c>
      <c r="E72" s="146">
        <v>0</v>
      </c>
      <c r="F72" s="146">
        <v>0</v>
      </c>
      <c r="G72" s="146">
        <f t="shared" ref="G72" si="29">+D72-E72</f>
        <v>0</v>
      </c>
    </row>
    <row r="73" spans="1:8" ht="7.5" customHeight="1" x14ac:dyDescent="0.2">
      <c r="A73" s="195" t="s">
        <v>435</v>
      </c>
      <c r="B73" s="196">
        <f t="shared" ref="B73:G73" si="30">B74+B75+B76+B77+B78+B79+B80</f>
        <v>0</v>
      </c>
      <c r="C73" s="196">
        <f t="shared" si="30"/>
        <v>0</v>
      </c>
      <c r="D73" s="196">
        <f t="shared" si="30"/>
        <v>0</v>
      </c>
      <c r="E73" s="196">
        <f t="shared" si="30"/>
        <v>0</v>
      </c>
      <c r="F73" s="196">
        <f t="shared" si="30"/>
        <v>0</v>
      </c>
      <c r="G73" s="196">
        <f t="shared" si="30"/>
        <v>0</v>
      </c>
    </row>
    <row r="74" spans="1:8" ht="9.75" customHeight="1" x14ac:dyDescent="0.2">
      <c r="A74" s="107" t="s">
        <v>436</v>
      </c>
      <c r="B74" s="146">
        <v>0</v>
      </c>
      <c r="C74" s="146">
        <v>0</v>
      </c>
      <c r="D74" s="146">
        <f t="shared" ref="D74" si="31">+B74+C74</f>
        <v>0</v>
      </c>
      <c r="E74" s="146">
        <v>0</v>
      </c>
      <c r="F74" s="146">
        <v>0</v>
      </c>
      <c r="G74" s="146">
        <f t="shared" ref="G74" si="32">+D74-E74</f>
        <v>0</v>
      </c>
    </row>
    <row r="75" spans="1:8" ht="9.75" customHeight="1" x14ac:dyDescent="0.2">
      <c r="A75" s="107" t="s">
        <v>437</v>
      </c>
      <c r="B75" s="146">
        <v>0</v>
      </c>
      <c r="C75" s="146">
        <v>0</v>
      </c>
      <c r="D75" s="146">
        <f t="shared" ref="D75:D79" si="33">+B75+C75</f>
        <v>0</v>
      </c>
      <c r="E75" s="146">
        <v>0</v>
      </c>
      <c r="F75" s="146">
        <v>0</v>
      </c>
      <c r="G75" s="146">
        <f t="shared" ref="G75:G79" si="34">+D75-E75</f>
        <v>0</v>
      </c>
    </row>
    <row r="76" spans="1:8" ht="9.75" customHeight="1" x14ac:dyDescent="0.2">
      <c r="A76" s="107" t="s">
        <v>438</v>
      </c>
      <c r="B76" s="146">
        <v>0</v>
      </c>
      <c r="C76" s="146">
        <v>0</v>
      </c>
      <c r="D76" s="146">
        <f t="shared" si="33"/>
        <v>0</v>
      </c>
      <c r="E76" s="146">
        <v>0</v>
      </c>
      <c r="F76" s="146">
        <v>0</v>
      </c>
      <c r="G76" s="146">
        <f t="shared" si="34"/>
        <v>0</v>
      </c>
    </row>
    <row r="77" spans="1:8" ht="9.75" customHeight="1" x14ac:dyDescent="0.2">
      <c r="A77" s="107" t="s">
        <v>439</v>
      </c>
      <c r="B77" s="146">
        <v>0</v>
      </c>
      <c r="C77" s="146">
        <v>0</v>
      </c>
      <c r="D77" s="146">
        <f t="shared" si="33"/>
        <v>0</v>
      </c>
      <c r="E77" s="146">
        <v>0</v>
      </c>
      <c r="F77" s="146">
        <v>0</v>
      </c>
      <c r="G77" s="146">
        <f t="shared" si="34"/>
        <v>0</v>
      </c>
    </row>
    <row r="78" spans="1:8" ht="9.75" customHeight="1" x14ac:dyDescent="0.2">
      <c r="A78" s="107" t="s">
        <v>440</v>
      </c>
      <c r="B78" s="146">
        <v>0</v>
      </c>
      <c r="C78" s="146">
        <v>0</v>
      </c>
      <c r="D78" s="146">
        <f t="shared" si="33"/>
        <v>0</v>
      </c>
      <c r="E78" s="146">
        <v>0</v>
      </c>
      <c r="F78" s="146">
        <v>0</v>
      </c>
      <c r="G78" s="146">
        <f t="shared" si="34"/>
        <v>0</v>
      </c>
    </row>
    <row r="79" spans="1:8" ht="9.75" customHeight="1" x14ac:dyDescent="0.2">
      <c r="A79" s="107" t="s">
        <v>441</v>
      </c>
      <c r="B79" s="146">
        <v>0</v>
      </c>
      <c r="C79" s="146">
        <v>0</v>
      </c>
      <c r="D79" s="146">
        <f t="shared" si="33"/>
        <v>0</v>
      </c>
      <c r="E79" s="146">
        <v>0</v>
      </c>
      <c r="F79" s="146">
        <v>0</v>
      </c>
      <c r="G79" s="146">
        <f t="shared" si="34"/>
        <v>0</v>
      </c>
    </row>
    <row r="80" spans="1:8" ht="9.75" customHeight="1" x14ac:dyDescent="0.2">
      <c r="A80" s="108" t="s">
        <v>442</v>
      </c>
      <c r="B80" s="149">
        <v>0</v>
      </c>
      <c r="C80" s="149">
        <v>0</v>
      </c>
      <c r="D80" s="149">
        <f>+B80+C80</f>
        <v>0</v>
      </c>
      <c r="E80" s="149">
        <v>0</v>
      </c>
      <c r="F80" s="149">
        <v>0</v>
      </c>
      <c r="G80" s="149">
        <f>+D80-E80</f>
        <v>0</v>
      </c>
    </row>
    <row r="81" spans="1:7" x14ac:dyDescent="0.2">
      <c r="A81" s="193"/>
      <c r="B81" s="193"/>
      <c r="C81" s="193"/>
      <c r="D81" s="193"/>
      <c r="E81" s="193"/>
      <c r="F81" s="193"/>
      <c r="G81" s="193"/>
    </row>
    <row r="82" spans="1:7" ht="9" customHeight="1" x14ac:dyDescent="0.2">
      <c r="A82" s="239" t="s">
        <v>79</v>
      </c>
      <c r="B82" s="109">
        <f>B83+B91+B101+B111+B121+B131+B135+B144+B148</f>
        <v>752724433</v>
      </c>
      <c r="C82" s="109">
        <f>C83+C91+C101+C111+C121+C131+C135+C144+C148</f>
        <v>26072669</v>
      </c>
      <c r="D82" s="241">
        <f t="shared" ref="D82:G82" si="35">D83+D91+D101+D111+D121+D131+D135+D144+D148</f>
        <v>778797102</v>
      </c>
      <c r="E82" s="247">
        <f t="shared" si="35"/>
        <v>353610525</v>
      </c>
      <c r="F82" s="109">
        <f>F83+F91+F101+F111+F121+F131+F135+F144+F148</f>
        <v>343659383</v>
      </c>
      <c r="G82" s="109">
        <f t="shared" si="35"/>
        <v>425186577</v>
      </c>
    </row>
    <row r="83" spans="1:7" s="201" customFormat="1" ht="9" customHeight="1" x14ac:dyDescent="0.2">
      <c r="A83" s="133" t="s">
        <v>80</v>
      </c>
      <c r="B83" s="205">
        <f>B84+B85+B86+B87+B88+B89+B90</f>
        <v>575102711</v>
      </c>
      <c r="C83" s="196">
        <f>C84+C85+C86+C87+C88+C89+C90</f>
        <v>-109518</v>
      </c>
      <c r="D83" s="242">
        <f t="shared" ref="D83:F83" si="36">D84+D85+D86+D87+D88+D89+D90</f>
        <v>574993193</v>
      </c>
      <c r="E83" s="238">
        <f>E84+E85+E86+E87+E88+E89+E90</f>
        <v>316559193</v>
      </c>
      <c r="F83" s="205">
        <f t="shared" si="36"/>
        <v>306608051</v>
      </c>
      <c r="G83" s="205">
        <f>G84+G85+G86+G87+G88+G89+G90</f>
        <v>258434000</v>
      </c>
    </row>
    <row r="84" spans="1:7" ht="9" customHeight="1" x14ac:dyDescent="0.2">
      <c r="A84" s="235" t="s">
        <v>124</v>
      </c>
      <c r="B84" s="146">
        <v>193483692</v>
      </c>
      <c r="C84" s="229">
        <v>-1575243</v>
      </c>
      <c r="D84" s="229">
        <f>+B84+C84</f>
        <v>191908449</v>
      </c>
      <c r="E84" s="229">
        <v>140186290</v>
      </c>
      <c r="F84" s="229">
        <v>140186290</v>
      </c>
      <c r="G84" s="146">
        <f>+D84-E84</f>
        <v>51722159</v>
      </c>
    </row>
    <row r="85" spans="1:7" ht="9" customHeight="1" x14ac:dyDescent="0.2">
      <c r="A85" s="235" t="s">
        <v>125</v>
      </c>
      <c r="B85" s="146">
        <v>53551688</v>
      </c>
      <c r="C85" s="229">
        <v>1732135</v>
      </c>
      <c r="D85" s="229">
        <f t="shared" ref="D85:D89" si="37">+B85+C85</f>
        <v>55283823</v>
      </c>
      <c r="E85" s="229">
        <v>38800850</v>
      </c>
      <c r="F85" s="229">
        <v>38800850</v>
      </c>
      <c r="G85" s="146">
        <f t="shared" ref="G85:G89" si="38">+D85-E85</f>
        <v>16482973</v>
      </c>
    </row>
    <row r="86" spans="1:7" ht="9" customHeight="1" x14ac:dyDescent="0.2">
      <c r="A86" s="235" t="s">
        <v>126</v>
      </c>
      <c r="B86" s="146">
        <v>167855416</v>
      </c>
      <c r="C86" s="229">
        <v>-591639</v>
      </c>
      <c r="D86" s="229">
        <f t="shared" si="37"/>
        <v>167263777</v>
      </c>
      <c r="E86" s="229">
        <v>70858128</v>
      </c>
      <c r="F86" s="229">
        <v>70858128</v>
      </c>
      <c r="G86" s="146">
        <f t="shared" si="38"/>
        <v>96405649</v>
      </c>
    </row>
    <row r="87" spans="1:7" ht="9" customHeight="1" x14ac:dyDescent="0.2">
      <c r="A87" s="235" t="s">
        <v>81</v>
      </c>
      <c r="B87" s="146">
        <v>122907818</v>
      </c>
      <c r="C87" s="229">
        <v>-941109</v>
      </c>
      <c r="D87" s="229">
        <f t="shared" si="37"/>
        <v>121966709</v>
      </c>
      <c r="E87" s="229">
        <v>37941246</v>
      </c>
      <c r="F87" s="229">
        <v>27990104</v>
      </c>
      <c r="G87" s="146">
        <f t="shared" si="38"/>
        <v>84025463</v>
      </c>
    </row>
    <row r="88" spans="1:7" ht="9" customHeight="1" x14ac:dyDescent="0.2">
      <c r="A88" s="235" t="s">
        <v>127</v>
      </c>
      <c r="B88" s="146">
        <v>37304097</v>
      </c>
      <c r="C88" s="229">
        <v>1266338</v>
      </c>
      <c r="D88" s="229">
        <f t="shared" si="37"/>
        <v>38570435</v>
      </c>
      <c r="E88" s="229">
        <v>28772679</v>
      </c>
      <c r="F88" s="229">
        <v>28772679</v>
      </c>
      <c r="G88" s="146">
        <f t="shared" si="38"/>
        <v>9797756</v>
      </c>
    </row>
    <row r="89" spans="1:7" ht="9" customHeight="1" x14ac:dyDescent="0.2">
      <c r="A89" s="235" t="s">
        <v>128</v>
      </c>
      <c r="B89" s="146">
        <v>0</v>
      </c>
      <c r="C89" s="229">
        <v>0</v>
      </c>
      <c r="D89" s="229">
        <f t="shared" si="37"/>
        <v>0</v>
      </c>
      <c r="E89" s="229">
        <v>0</v>
      </c>
      <c r="F89" s="229">
        <v>0</v>
      </c>
      <c r="G89" s="146">
        <f t="shared" si="38"/>
        <v>0</v>
      </c>
    </row>
    <row r="90" spans="1:7" ht="9" customHeight="1" x14ac:dyDescent="0.2">
      <c r="A90" s="235" t="s">
        <v>82</v>
      </c>
      <c r="B90" s="244">
        <v>0</v>
      </c>
      <c r="C90" s="229">
        <v>0</v>
      </c>
      <c r="D90" s="236">
        <f t="shared" ref="D90" si="39">+B90+C90</f>
        <v>0</v>
      </c>
      <c r="E90" s="229">
        <v>0</v>
      </c>
      <c r="F90" s="229">
        <v>0</v>
      </c>
      <c r="G90" s="146">
        <f t="shared" ref="G90" si="40">+D90-E90</f>
        <v>0</v>
      </c>
    </row>
    <row r="91" spans="1:7" s="201" customFormat="1" ht="14.25" customHeight="1" x14ac:dyDescent="0.2">
      <c r="A91" s="233" t="s">
        <v>379</v>
      </c>
      <c r="B91" s="231">
        <f>B92+B93+B94+B95+B96+B97+B98+B99+B100</f>
        <v>71048689</v>
      </c>
      <c r="C91" s="231">
        <f>C92+C93+C94+C95+C96+C97+C98+C99+C100</f>
        <v>4792839</v>
      </c>
      <c r="D91" s="237">
        <f t="shared" ref="D91:G91" si="41">D92+D93+D94+D95+D96+D97+D98+D99+D100</f>
        <v>75841528</v>
      </c>
      <c r="E91" s="248">
        <f t="shared" si="41"/>
        <v>11900865</v>
      </c>
      <c r="F91" s="232">
        <f t="shared" si="41"/>
        <v>11900865</v>
      </c>
      <c r="G91" s="211">
        <f t="shared" si="41"/>
        <v>63940663</v>
      </c>
    </row>
    <row r="92" spans="1:7" ht="16.5" x14ac:dyDescent="0.15">
      <c r="A92" s="234" t="s">
        <v>380</v>
      </c>
      <c r="B92" s="146">
        <v>41519257</v>
      </c>
      <c r="C92" s="146">
        <v>3069309</v>
      </c>
      <c r="D92" s="228">
        <f>+B92+C92</f>
        <v>44588566</v>
      </c>
      <c r="E92" s="146">
        <v>7056688</v>
      </c>
      <c r="F92" s="146">
        <v>7056688</v>
      </c>
      <c r="G92" s="146">
        <f t="shared" ref="G92:G93" si="42">+D92-E92</f>
        <v>37531878</v>
      </c>
    </row>
    <row r="93" spans="1:7" ht="9.75" customHeight="1" x14ac:dyDescent="0.2">
      <c r="A93" s="235" t="s">
        <v>381</v>
      </c>
      <c r="B93" s="146">
        <v>8188392</v>
      </c>
      <c r="C93" s="146">
        <v>123700</v>
      </c>
      <c r="D93" s="230">
        <f t="shared" ref="D93" si="43">+B93+C93</f>
        <v>8312092</v>
      </c>
      <c r="E93" s="146">
        <v>1118469</v>
      </c>
      <c r="F93" s="146">
        <v>1118469</v>
      </c>
      <c r="G93" s="146">
        <f t="shared" si="42"/>
        <v>7193623</v>
      </c>
    </row>
    <row r="94" spans="1:7" ht="9.75" customHeight="1" x14ac:dyDescent="0.2">
      <c r="A94" s="235" t="s">
        <v>382</v>
      </c>
      <c r="B94" s="146">
        <v>309107</v>
      </c>
      <c r="C94" s="146">
        <v>0</v>
      </c>
      <c r="D94" s="230">
        <f t="shared" ref="D94:D100" si="44">+B94+C94</f>
        <v>309107</v>
      </c>
      <c r="E94" s="146">
        <v>17644</v>
      </c>
      <c r="F94" s="146">
        <v>17644</v>
      </c>
      <c r="G94" s="146">
        <f t="shared" ref="G94:G100" si="45">+D94-E94</f>
        <v>291463</v>
      </c>
    </row>
    <row r="95" spans="1:7" ht="9.75" customHeight="1" x14ac:dyDescent="0.2">
      <c r="A95" s="235" t="s">
        <v>383</v>
      </c>
      <c r="B95" s="146">
        <v>5555608</v>
      </c>
      <c r="C95" s="146">
        <v>58726</v>
      </c>
      <c r="D95" s="230">
        <f t="shared" si="44"/>
        <v>5614334</v>
      </c>
      <c r="E95" s="146">
        <v>509167</v>
      </c>
      <c r="F95" s="146">
        <v>509167</v>
      </c>
      <c r="G95" s="146">
        <f t="shared" si="45"/>
        <v>5105167</v>
      </c>
    </row>
    <row r="96" spans="1:7" ht="10.5" customHeight="1" x14ac:dyDescent="0.2">
      <c r="A96" s="235" t="s">
        <v>384</v>
      </c>
      <c r="B96" s="146">
        <v>5166912</v>
      </c>
      <c r="C96" s="146">
        <v>1428867</v>
      </c>
      <c r="D96" s="230">
        <f t="shared" si="44"/>
        <v>6595779</v>
      </c>
      <c r="E96" s="146">
        <v>1417243</v>
      </c>
      <c r="F96" s="146">
        <v>1417243</v>
      </c>
      <c r="G96" s="146">
        <f t="shared" si="45"/>
        <v>5178536</v>
      </c>
    </row>
    <row r="97" spans="1:7" ht="9.75" customHeight="1" x14ac:dyDescent="0.2">
      <c r="A97" s="235" t="s">
        <v>385</v>
      </c>
      <c r="B97" s="146">
        <v>6677090</v>
      </c>
      <c r="C97" s="146">
        <v>125035</v>
      </c>
      <c r="D97" s="230">
        <f t="shared" si="44"/>
        <v>6802125</v>
      </c>
      <c r="E97" s="146">
        <v>1345536</v>
      </c>
      <c r="F97" s="146">
        <v>1345536</v>
      </c>
      <c r="G97" s="146">
        <f t="shared" si="45"/>
        <v>5456589</v>
      </c>
    </row>
    <row r="98" spans="1:7" ht="16.5" x14ac:dyDescent="0.2">
      <c r="A98" s="235" t="s">
        <v>386</v>
      </c>
      <c r="B98" s="146">
        <v>2153758</v>
      </c>
      <c r="C98" s="146">
        <v>-22000</v>
      </c>
      <c r="D98" s="230">
        <f t="shared" si="44"/>
        <v>2131758</v>
      </c>
      <c r="E98" s="146">
        <v>381885</v>
      </c>
      <c r="F98" s="146">
        <v>381885</v>
      </c>
      <c r="G98" s="146">
        <f t="shared" si="45"/>
        <v>1749873</v>
      </c>
    </row>
    <row r="99" spans="1:7" ht="8.25" customHeight="1" x14ac:dyDescent="0.2">
      <c r="A99" s="235" t="s">
        <v>387</v>
      </c>
      <c r="B99" s="146">
        <v>352317</v>
      </c>
      <c r="C99" s="146">
        <v>0</v>
      </c>
      <c r="D99" s="228">
        <f t="shared" si="44"/>
        <v>352317</v>
      </c>
      <c r="E99" s="146">
        <v>0</v>
      </c>
      <c r="F99" s="146">
        <v>0</v>
      </c>
      <c r="G99" s="146">
        <f t="shared" si="45"/>
        <v>352317</v>
      </c>
    </row>
    <row r="100" spans="1:7" ht="9.75" customHeight="1" x14ac:dyDescent="0.2">
      <c r="A100" s="235" t="s">
        <v>388</v>
      </c>
      <c r="B100" s="146">
        <v>1126248</v>
      </c>
      <c r="C100" s="146">
        <v>9202</v>
      </c>
      <c r="D100" s="230">
        <f t="shared" si="44"/>
        <v>1135450</v>
      </c>
      <c r="E100" s="146">
        <v>54233</v>
      </c>
      <c r="F100" s="146">
        <v>54233</v>
      </c>
      <c r="G100" s="243">
        <f t="shared" si="45"/>
        <v>1081217</v>
      </c>
    </row>
    <row r="101" spans="1:7" s="201" customFormat="1" ht="9.75" customHeight="1" x14ac:dyDescent="0.2">
      <c r="A101" s="233" t="s">
        <v>389</v>
      </c>
      <c r="B101" s="232">
        <f>B102+B103+B104+B105+B106+B107+B108+B109+B110</f>
        <v>106573033</v>
      </c>
      <c r="C101" s="232">
        <f>C102+C103+C104+C105+C106+C107+C108+C109+C110</f>
        <v>15010285</v>
      </c>
      <c r="D101" s="246">
        <f t="shared" ref="D101:G101" si="46">D102+D103+D104+D105+D106+D107+D108+D109+D110</f>
        <v>121583318</v>
      </c>
      <c r="E101" s="250">
        <f>E102+E103+E104+E105+E106+E107+E108+E109+E110</f>
        <v>24313514</v>
      </c>
      <c r="F101" s="232">
        <f t="shared" si="46"/>
        <v>24313514</v>
      </c>
      <c r="G101" s="246">
        <f t="shared" si="46"/>
        <v>97269804</v>
      </c>
    </row>
    <row r="102" spans="1:7" ht="9" customHeight="1" x14ac:dyDescent="0.2">
      <c r="A102" s="235" t="s">
        <v>390</v>
      </c>
      <c r="B102" s="146">
        <v>27406513</v>
      </c>
      <c r="C102" s="146">
        <v>414971</v>
      </c>
      <c r="D102" s="243">
        <f t="shared" ref="D102" si="47">+B102+C102</f>
        <v>27821484</v>
      </c>
      <c r="E102" s="146">
        <v>5400682</v>
      </c>
      <c r="F102" s="146">
        <v>5400682</v>
      </c>
      <c r="G102" s="243">
        <f t="shared" ref="G102" si="48">+D102-E102</f>
        <v>22420802</v>
      </c>
    </row>
    <row r="103" spans="1:7" ht="9" customHeight="1" x14ac:dyDescent="0.2">
      <c r="A103" s="235" t="s">
        <v>391</v>
      </c>
      <c r="B103" s="146">
        <v>3961486</v>
      </c>
      <c r="C103" s="146">
        <v>5944</v>
      </c>
      <c r="D103" s="243">
        <f t="shared" ref="D103:D110" si="49">+B103+C103</f>
        <v>3967430</v>
      </c>
      <c r="E103" s="146">
        <v>1570249</v>
      </c>
      <c r="F103" s="146">
        <v>1570249</v>
      </c>
      <c r="G103" s="243">
        <f t="shared" ref="G103:G110" si="50">+D103-E103</f>
        <v>2397181</v>
      </c>
    </row>
    <row r="104" spans="1:7" ht="9.75" customHeight="1" x14ac:dyDescent="0.2">
      <c r="A104" s="235" t="s">
        <v>392</v>
      </c>
      <c r="B104" s="146">
        <v>11450332</v>
      </c>
      <c r="C104" s="146">
        <v>1291217</v>
      </c>
      <c r="D104" s="243">
        <f t="shared" si="49"/>
        <v>12741549</v>
      </c>
      <c r="E104" s="146">
        <v>1343660</v>
      </c>
      <c r="F104" s="146">
        <v>1343660</v>
      </c>
      <c r="G104" s="243">
        <f t="shared" si="50"/>
        <v>11397889</v>
      </c>
    </row>
    <row r="105" spans="1:7" ht="11.25" customHeight="1" x14ac:dyDescent="0.2">
      <c r="A105" s="235" t="s">
        <v>393</v>
      </c>
      <c r="B105" s="146">
        <v>4572281</v>
      </c>
      <c r="C105" s="146">
        <v>265396</v>
      </c>
      <c r="D105" s="243">
        <f t="shared" si="49"/>
        <v>4837677</v>
      </c>
      <c r="E105" s="146">
        <v>1436628</v>
      </c>
      <c r="F105" s="146">
        <v>1436628</v>
      </c>
      <c r="G105" s="243">
        <f t="shared" si="50"/>
        <v>3401049</v>
      </c>
    </row>
    <row r="106" spans="1:7" ht="11.25" customHeight="1" x14ac:dyDescent="0.2">
      <c r="A106" s="235" t="s">
        <v>394</v>
      </c>
      <c r="B106" s="146">
        <v>16961385</v>
      </c>
      <c r="C106" s="146">
        <v>8592040</v>
      </c>
      <c r="D106" s="243">
        <f t="shared" si="49"/>
        <v>25553425</v>
      </c>
      <c r="E106" s="146">
        <v>8862526</v>
      </c>
      <c r="F106" s="146">
        <v>8862526</v>
      </c>
      <c r="G106" s="243">
        <f t="shared" si="50"/>
        <v>16690899</v>
      </c>
    </row>
    <row r="107" spans="1:7" ht="10.5" customHeight="1" x14ac:dyDescent="0.2">
      <c r="A107" s="235" t="s">
        <v>395</v>
      </c>
      <c r="B107" s="146">
        <v>13407215</v>
      </c>
      <c r="C107" s="146">
        <v>-67716</v>
      </c>
      <c r="D107" s="243">
        <f t="shared" si="49"/>
        <v>13339499</v>
      </c>
      <c r="E107" s="146">
        <v>2699969</v>
      </c>
      <c r="F107" s="146">
        <v>2699969</v>
      </c>
      <c r="G107" s="243">
        <f t="shared" si="50"/>
        <v>10639530</v>
      </c>
    </row>
    <row r="108" spans="1:7" ht="10.5" customHeight="1" x14ac:dyDescent="0.2">
      <c r="A108" s="235" t="s">
        <v>396</v>
      </c>
      <c r="B108" s="146">
        <v>9866500</v>
      </c>
      <c r="C108" s="146">
        <v>3178881</v>
      </c>
      <c r="D108" s="243">
        <f t="shared" si="49"/>
        <v>13045381</v>
      </c>
      <c r="E108" s="146">
        <v>1293393</v>
      </c>
      <c r="F108" s="146">
        <v>1293393</v>
      </c>
      <c r="G108" s="243">
        <f t="shared" si="50"/>
        <v>11751988</v>
      </c>
    </row>
    <row r="109" spans="1:7" ht="8.25" customHeight="1" x14ac:dyDescent="0.2">
      <c r="A109" s="235" t="s">
        <v>397</v>
      </c>
      <c r="B109" s="146">
        <v>18667533</v>
      </c>
      <c r="C109" s="146">
        <v>1295055</v>
      </c>
      <c r="D109" s="230">
        <f t="shared" si="49"/>
        <v>19962588</v>
      </c>
      <c r="E109" s="146">
        <v>1680783</v>
      </c>
      <c r="F109" s="146">
        <v>1680783</v>
      </c>
      <c r="G109" s="230">
        <f t="shared" si="50"/>
        <v>18281805</v>
      </c>
    </row>
    <row r="110" spans="1:7" ht="10.5" customHeight="1" x14ac:dyDescent="0.2">
      <c r="A110" s="235" t="s">
        <v>398</v>
      </c>
      <c r="B110" s="146">
        <v>279788</v>
      </c>
      <c r="C110" s="146">
        <v>34497</v>
      </c>
      <c r="D110" s="230">
        <f t="shared" si="49"/>
        <v>314285</v>
      </c>
      <c r="E110" s="146">
        <v>25624</v>
      </c>
      <c r="F110" s="146">
        <v>25624</v>
      </c>
      <c r="G110" s="230">
        <f t="shared" si="50"/>
        <v>288661</v>
      </c>
    </row>
    <row r="111" spans="1:7" s="201" customFormat="1" ht="16.5" x14ac:dyDescent="0.2">
      <c r="A111" s="233" t="s">
        <v>399</v>
      </c>
      <c r="B111" s="198">
        <f>B112+B113+B114+B115+B116+B117+B118+B119+B120</f>
        <v>0</v>
      </c>
      <c r="C111" s="232">
        <f>C112+C113+C114+C115+C116+C117+C118+C119+C120</f>
        <v>863321</v>
      </c>
      <c r="D111" s="246">
        <f>D112+D113+D114+D115+D116+D117+D118+D119+D120</f>
        <v>863321</v>
      </c>
      <c r="E111" s="250">
        <f t="shared" ref="E111:G111" si="51">E112+E113+E114+E115+E116+E117+E118+E119+E120</f>
        <v>264551</v>
      </c>
      <c r="F111" s="232">
        <f t="shared" si="51"/>
        <v>264551</v>
      </c>
      <c r="G111" s="246">
        <f t="shared" si="51"/>
        <v>598770</v>
      </c>
    </row>
    <row r="112" spans="1:7" ht="9.75" customHeight="1" x14ac:dyDescent="0.2">
      <c r="A112" s="235" t="s">
        <v>400</v>
      </c>
      <c r="B112" s="146">
        <v>0</v>
      </c>
      <c r="C112" s="230">
        <v>0</v>
      </c>
      <c r="D112" s="230">
        <f t="shared" ref="D112" si="52">+B112+C112</f>
        <v>0</v>
      </c>
      <c r="E112" s="249">
        <v>0</v>
      </c>
      <c r="F112" s="230">
        <v>0</v>
      </c>
      <c r="G112" s="230">
        <f t="shared" ref="G112" si="53">+D112-E112</f>
        <v>0</v>
      </c>
    </row>
    <row r="113" spans="1:7" ht="9.75" customHeight="1" x14ac:dyDescent="0.2">
      <c r="A113" s="235" t="s">
        <v>401</v>
      </c>
      <c r="B113" s="146">
        <v>0</v>
      </c>
      <c r="C113" s="230">
        <v>0</v>
      </c>
      <c r="D113" s="230">
        <f t="shared" ref="D113:D120" si="54">+B113+C113</f>
        <v>0</v>
      </c>
      <c r="E113" s="249">
        <v>0</v>
      </c>
      <c r="F113" s="230">
        <v>0</v>
      </c>
      <c r="G113" s="230">
        <f t="shared" ref="G113:G120" si="55">+D113-E113</f>
        <v>0</v>
      </c>
    </row>
    <row r="114" spans="1:7" ht="9.75" customHeight="1" x14ac:dyDescent="0.2">
      <c r="A114" s="235" t="s">
        <v>402</v>
      </c>
      <c r="B114" s="146">
        <v>0</v>
      </c>
      <c r="C114" s="230">
        <v>0</v>
      </c>
      <c r="D114" s="230">
        <f>+B114+C114</f>
        <v>0</v>
      </c>
      <c r="E114" s="249">
        <v>0</v>
      </c>
      <c r="F114" s="230">
        <v>0</v>
      </c>
      <c r="G114" s="230">
        <f>+D114-E114</f>
        <v>0</v>
      </c>
    </row>
    <row r="115" spans="1:7" ht="9.75" customHeight="1" x14ac:dyDescent="0.2">
      <c r="A115" s="235" t="s">
        <v>403</v>
      </c>
      <c r="B115" s="146">
        <v>0</v>
      </c>
      <c r="C115" s="146">
        <v>863321</v>
      </c>
      <c r="D115" s="230">
        <f>+B115+C115</f>
        <v>863321</v>
      </c>
      <c r="E115" s="146">
        <v>264551</v>
      </c>
      <c r="F115" s="146">
        <v>264551</v>
      </c>
      <c r="G115" s="230">
        <f>+D115-E115</f>
        <v>598770</v>
      </c>
    </row>
    <row r="116" spans="1:7" ht="9.75" customHeight="1" x14ac:dyDescent="0.2">
      <c r="A116" s="235" t="s">
        <v>404</v>
      </c>
      <c r="B116" s="146">
        <v>0</v>
      </c>
      <c r="C116" s="230">
        <v>0</v>
      </c>
      <c r="D116" s="230">
        <f t="shared" si="54"/>
        <v>0</v>
      </c>
      <c r="E116" s="249">
        <v>0</v>
      </c>
      <c r="F116" s="230">
        <v>0</v>
      </c>
      <c r="G116" s="230">
        <f t="shared" si="55"/>
        <v>0</v>
      </c>
    </row>
    <row r="117" spans="1:7" ht="9.75" customHeight="1" x14ac:dyDescent="0.2">
      <c r="A117" s="235" t="s">
        <v>405</v>
      </c>
      <c r="B117" s="146">
        <v>0</v>
      </c>
      <c r="C117" s="230">
        <v>0</v>
      </c>
      <c r="D117" s="230">
        <f t="shared" si="54"/>
        <v>0</v>
      </c>
      <c r="E117" s="249">
        <v>0</v>
      </c>
      <c r="F117" s="230">
        <v>0</v>
      </c>
      <c r="G117" s="230">
        <f t="shared" si="55"/>
        <v>0</v>
      </c>
    </row>
    <row r="118" spans="1:7" ht="9.75" customHeight="1" x14ac:dyDescent="0.2">
      <c r="A118" s="235" t="s">
        <v>406</v>
      </c>
      <c r="B118" s="146">
        <v>0</v>
      </c>
      <c r="C118" s="230">
        <v>0</v>
      </c>
      <c r="D118" s="230">
        <f t="shared" si="54"/>
        <v>0</v>
      </c>
      <c r="E118" s="249">
        <v>0</v>
      </c>
      <c r="F118" s="230">
        <v>0</v>
      </c>
      <c r="G118" s="230">
        <f t="shared" si="55"/>
        <v>0</v>
      </c>
    </row>
    <row r="119" spans="1:7" ht="9.75" customHeight="1" x14ac:dyDescent="0.2">
      <c r="A119" s="235" t="s">
        <v>407</v>
      </c>
      <c r="B119" s="146">
        <v>0</v>
      </c>
      <c r="C119" s="230">
        <v>0</v>
      </c>
      <c r="D119" s="230">
        <f t="shared" si="54"/>
        <v>0</v>
      </c>
      <c r="E119" s="249">
        <v>0</v>
      </c>
      <c r="F119" s="230">
        <v>0</v>
      </c>
      <c r="G119" s="230">
        <f t="shared" si="55"/>
        <v>0</v>
      </c>
    </row>
    <row r="120" spans="1:7" ht="9.75" customHeight="1" x14ac:dyDescent="0.2">
      <c r="A120" s="235" t="s">
        <v>408</v>
      </c>
      <c r="B120" s="146">
        <v>0</v>
      </c>
      <c r="C120" s="230">
        <v>0</v>
      </c>
      <c r="D120" s="230">
        <f t="shared" si="54"/>
        <v>0</v>
      </c>
      <c r="E120" s="249">
        <v>0</v>
      </c>
      <c r="F120" s="230">
        <v>0</v>
      </c>
      <c r="G120" s="230">
        <f t="shared" si="55"/>
        <v>0</v>
      </c>
    </row>
    <row r="121" spans="1:7" s="201" customFormat="1" ht="15" customHeight="1" x14ac:dyDescent="0.2">
      <c r="A121" s="233" t="s">
        <v>409</v>
      </c>
      <c r="B121" s="198">
        <f>B122+B123+B124+B125+B126+B127+B128+B129+B130</f>
        <v>0</v>
      </c>
      <c r="C121" s="232">
        <f>C122+C123+C124+C125+C126+C127+C128+C129+C130</f>
        <v>5515742</v>
      </c>
      <c r="D121" s="246">
        <f t="shared" ref="D121:G121" si="56">D122+D123+D124+D125+D126+D127+D128+D129+D130</f>
        <v>5515742</v>
      </c>
      <c r="E121" s="250">
        <f t="shared" si="56"/>
        <v>572402</v>
      </c>
      <c r="F121" s="232">
        <f t="shared" si="56"/>
        <v>572402</v>
      </c>
      <c r="G121" s="246">
        <f t="shared" si="56"/>
        <v>4943340</v>
      </c>
    </row>
    <row r="122" spans="1:7" ht="9" customHeight="1" x14ac:dyDescent="0.2">
      <c r="A122" s="235" t="s">
        <v>410</v>
      </c>
      <c r="B122" s="146">
        <v>0</v>
      </c>
      <c r="C122" s="146">
        <v>2359706</v>
      </c>
      <c r="D122" s="230">
        <f t="shared" ref="D122" si="57">+B122+C122</f>
        <v>2359706</v>
      </c>
      <c r="E122" s="249">
        <v>7702</v>
      </c>
      <c r="F122" s="230">
        <v>7702</v>
      </c>
      <c r="G122" s="230">
        <f t="shared" ref="G122" si="58">+D122-E122</f>
        <v>2352004</v>
      </c>
    </row>
    <row r="123" spans="1:7" ht="9" customHeight="1" x14ac:dyDescent="0.2">
      <c r="A123" s="235" t="s">
        <v>411</v>
      </c>
      <c r="B123" s="146">
        <v>0</v>
      </c>
      <c r="C123" s="146">
        <v>455996</v>
      </c>
      <c r="D123" s="230">
        <f t="shared" ref="D123:D130" si="59">+B123+C123</f>
        <v>455996</v>
      </c>
      <c r="E123" s="249">
        <v>0</v>
      </c>
      <c r="F123" s="230">
        <v>0</v>
      </c>
      <c r="G123" s="230">
        <f t="shared" ref="G123:G130" si="60">+D123-E123</f>
        <v>455996</v>
      </c>
    </row>
    <row r="124" spans="1:7" ht="9" customHeight="1" x14ac:dyDescent="0.2">
      <c r="A124" s="235" t="s">
        <v>412</v>
      </c>
      <c r="B124" s="244">
        <v>0</v>
      </c>
      <c r="C124" s="146">
        <v>1651875</v>
      </c>
      <c r="D124" s="230">
        <f t="shared" si="59"/>
        <v>1651875</v>
      </c>
      <c r="E124" s="249">
        <v>61321</v>
      </c>
      <c r="F124" s="230">
        <v>61321</v>
      </c>
      <c r="G124" s="230">
        <f t="shared" si="60"/>
        <v>1590554</v>
      </c>
    </row>
    <row r="125" spans="1:7" ht="9" customHeight="1" x14ac:dyDescent="0.2">
      <c r="A125" s="235" t="s">
        <v>413</v>
      </c>
      <c r="B125" s="146">
        <v>0</v>
      </c>
      <c r="C125" s="146">
        <v>0</v>
      </c>
      <c r="D125" s="230">
        <f t="shared" si="59"/>
        <v>0</v>
      </c>
      <c r="E125" s="249">
        <v>0</v>
      </c>
      <c r="F125" s="230">
        <v>0</v>
      </c>
      <c r="G125" s="230">
        <f t="shared" si="60"/>
        <v>0</v>
      </c>
    </row>
    <row r="126" spans="1:7" ht="9" customHeight="1" x14ac:dyDescent="0.2">
      <c r="A126" s="235" t="s">
        <v>414</v>
      </c>
      <c r="B126" s="146">
        <v>0</v>
      </c>
      <c r="C126" s="146">
        <v>0</v>
      </c>
      <c r="D126" s="230">
        <f t="shared" si="59"/>
        <v>0</v>
      </c>
      <c r="E126" s="249">
        <v>0</v>
      </c>
      <c r="F126" s="230">
        <v>0</v>
      </c>
      <c r="G126" s="230">
        <f t="shared" si="60"/>
        <v>0</v>
      </c>
    </row>
    <row r="127" spans="1:7" ht="9" customHeight="1" x14ac:dyDescent="0.2">
      <c r="A127" s="235" t="s">
        <v>415</v>
      </c>
      <c r="B127" s="146">
        <v>0</v>
      </c>
      <c r="C127" s="146">
        <v>539563</v>
      </c>
      <c r="D127" s="230">
        <f t="shared" si="59"/>
        <v>539563</v>
      </c>
      <c r="E127" s="249">
        <v>503379</v>
      </c>
      <c r="F127" s="230">
        <v>503379</v>
      </c>
      <c r="G127" s="230">
        <f t="shared" si="60"/>
        <v>36184</v>
      </c>
    </row>
    <row r="128" spans="1:7" ht="9" customHeight="1" x14ac:dyDescent="0.2">
      <c r="A128" s="235" t="s">
        <v>416</v>
      </c>
      <c r="B128" s="146">
        <v>0</v>
      </c>
      <c r="C128" s="146">
        <v>0</v>
      </c>
      <c r="D128" s="230">
        <f t="shared" si="59"/>
        <v>0</v>
      </c>
      <c r="E128" s="249">
        <v>0</v>
      </c>
      <c r="F128" s="230">
        <v>0</v>
      </c>
      <c r="G128" s="230">
        <f t="shared" si="60"/>
        <v>0</v>
      </c>
    </row>
    <row r="129" spans="1:7" ht="9" customHeight="1" x14ac:dyDescent="0.2">
      <c r="A129" s="235" t="s">
        <v>417</v>
      </c>
      <c r="B129" s="146">
        <v>0</v>
      </c>
      <c r="C129" s="146">
        <v>0</v>
      </c>
      <c r="D129" s="230">
        <f t="shared" si="59"/>
        <v>0</v>
      </c>
      <c r="E129" s="249">
        <v>0</v>
      </c>
      <c r="F129" s="230">
        <v>0</v>
      </c>
      <c r="G129" s="230">
        <f t="shared" si="60"/>
        <v>0</v>
      </c>
    </row>
    <row r="130" spans="1:7" ht="9" customHeight="1" x14ac:dyDescent="0.2">
      <c r="A130" s="235" t="s">
        <v>418</v>
      </c>
      <c r="B130" s="146">
        <v>0</v>
      </c>
      <c r="C130" s="146">
        <v>508602</v>
      </c>
      <c r="D130" s="230">
        <f t="shared" si="59"/>
        <v>508602</v>
      </c>
      <c r="E130" s="249">
        <v>0</v>
      </c>
      <c r="F130" s="230">
        <v>0</v>
      </c>
      <c r="G130" s="230">
        <f t="shared" si="60"/>
        <v>508602</v>
      </c>
    </row>
    <row r="131" spans="1:7" s="201" customFormat="1" ht="8.25" customHeight="1" x14ac:dyDescent="0.2">
      <c r="A131" s="233" t="s">
        <v>419</v>
      </c>
      <c r="B131" s="198">
        <f>B132+B133+B134</f>
        <v>0</v>
      </c>
      <c r="C131" s="232">
        <f>C132+C133+C134</f>
        <v>0</v>
      </c>
      <c r="D131" s="246">
        <f t="shared" ref="D131:F131" si="61">D132+D133+D134</f>
        <v>0</v>
      </c>
      <c r="E131" s="250">
        <f t="shared" si="61"/>
        <v>0</v>
      </c>
      <c r="F131" s="232">
        <f t="shared" si="61"/>
        <v>0</v>
      </c>
      <c r="G131" s="246">
        <f>G132+G133+G134</f>
        <v>0</v>
      </c>
    </row>
    <row r="132" spans="1:7" ht="9.75" customHeight="1" x14ac:dyDescent="0.2">
      <c r="A132" s="235" t="s">
        <v>420</v>
      </c>
      <c r="B132" s="146">
        <v>0</v>
      </c>
      <c r="C132" s="230">
        <v>0</v>
      </c>
      <c r="D132" s="230">
        <f t="shared" ref="D132" si="62">+B132+C132</f>
        <v>0</v>
      </c>
      <c r="E132" s="249">
        <v>0</v>
      </c>
      <c r="F132" s="230">
        <v>0</v>
      </c>
      <c r="G132" s="230">
        <f t="shared" ref="G132" si="63">+D132-E132</f>
        <v>0</v>
      </c>
    </row>
    <row r="133" spans="1:7" ht="9.75" customHeight="1" x14ac:dyDescent="0.2">
      <c r="A133" s="235" t="s">
        <v>421</v>
      </c>
      <c r="B133" s="146">
        <v>0</v>
      </c>
      <c r="C133" s="230"/>
      <c r="D133" s="230">
        <f t="shared" ref="D133:D134" si="64">+B133+C133</f>
        <v>0</v>
      </c>
      <c r="E133" s="249"/>
      <c r="F133" s="230"/>
      <c r="G133" s="230">
        <f>+D133-E133</f>
        <v>0</v>
      </c>
    </row>
    <row r="134" spans="1:7" ht="9.75" customHeight="1" x14ac:dyDescent="0.15">
      <c r="A134" s="235" t="s">
        <v>422</v>
      </c>
      <c r="B134" s="245">
        <v>0</v>
      </c>
      <c r="C134" s="230">
        <v>0</v>
      </c>
      <c r="D134" s="230">
        <f t="shared" si="64"/>
        <v>0</v>
      </c>
      <c r="E134" s="249">
        <v>0</v>
      </c>
      <c r="F134" s="230">
        <v>0</v>
      </c>
      <c r="G134" s="230">
        <f t="shared" ref="G134" si="65">+D134-E134</f>
        <v>0</v>
      </c>
    </row>
    <row r="135" spans="1:7" s="201" customFormat="1" ht="13.5" customHeight="1" x14ac:dyDescent="0.2">
      <c r="A135" s="133" t="s">
        <v>443</v>
      </c>
      <c r="B135" s="205">
        <f>B136+B137+B138+B139+B140+B142+B143</f>
        <v>0</v>
      </c>
      <c r="C135" s="246">
        <f t="shared" ref="C135:G135" si="66">C136+C137+C138+C139+C140+C142+C143</f>
        <v>0</v>
      </c>
      <c r="D135" s="246">
        <f t="shared" si="66"/>
        <v>0</v>
      </c>
      <c r="E135" s="252">
        <f t="shared" si="66"/>
        <v>0</v>
      </c>
      <c r="F135" s="246">
        <f t="shared" si="66"/>
        <v>0</v>
      </c>
      <c r="G135" s="246">
        <f t="shared" si="66"/>
        <v>0</v>
      </c>
    </row>
    <row r="136" spans="1:7" ht="9.75" customHeight="1" x14ac:dyDescent="0.2">
      <c r="A136" s="235" t="s">
        <v>423</v>
      </c>
      <c r="B136" s="146">
        <v>0</v>
      </c>
      <c r="C136" s="230">
        <v>0</v>
      </c>
      <c r="D136" s="230">
        <f t="shared" ref="D136:D138" si="67">+B136+C136</f>
        <v>0</v>
      </c>
      <c r="E136" s="249">
        <v>0</v>
      </c>
      <c r="F136" s="230">
        <v>0</v>
      </c>
      <c r="G136" s="230">
        <f t="shared" ref="G136:G138" si="68">+D136-E136</f>
        <v>0</v>
      </c>
    </row>
    <row r="137" spans="1:7" ht="9.75" customHeight="1" x14ac:dyDescent="0.2">
      <c r="A137" s="235" t="s">
        <v>424</v>
      </c>
      <c r="B137" s="146">
        <v>0</v>
      </c>
      <c r="C137" s="230">
        <v>0</v>
      </c>
      <c r="D137" s="230">
        <f t="shared" si="67"/>
        <v>0</v>
      </c>
      <c r="E137" s="249">
        <v>0</v>
      </c>
      <c r="F137" s="230">
        <v>0</v>
      </c>
      <c r="G137" s="230">
        <f t="shared" si="68"/>
        <v>0</v>
      </c>
    </row>
    <row r="138" spans="1:7" ht="9.75" customHeight="1" x14ac:dyDescent="0.2">
      <c r="A138" s="235" t="s">
        <v>425</v>
      </c>
      <c r="B138" s="146">
        <v>0</v>
      </c>
      <c r="C138" s="243">
        <v>0</v>
      </c>
      <c r="D138" s="243">
        <f t="shared" si="67"/>
        <v>0</v>
      </c>
      <c r="E138" s="251">
        <v>0</v>
      </c>
      <c r="F138" s="243">
        <v>0</v>
      </c>
      <c r="G138" s="243">
        <f t="shared" si="68"/>
        <v>0</v>
      </c>
    </row>
    <row r="139" spans="1:7" ht="9.75" customHeight="1" x14ac:dyDescent="0.2">
      <c r="A139" s="235" t="s">
        <v>426</v>
      </c>
      <c r="B139" s="146">
        <v>0</v>
      </c>
      <c r="C139" s="243">
        <v>0</v>
      </c>
      <c r="D139" s="243">
        <f t="shared" ref="D139:D143" si="69">+B139+C139</f>
        <v>0</v>
      </c>
      <c r="E139" s="251">
        <v>0</v>
      </c>
      <c r="F139" s="243">
        <v>0</v>
      </c>
      <c r="G139" s="243">
        <f t="shared" ref="G139:G143" si="70">+D139-E139</f>
        <v>0</v>
      </c>
    </row>
    <row r="140" spans="1:7" ht="9.75" customHeight="1" x14ac:dyDescent="0.2">
      <c r="A140" s="235" t="s">
        <v>427</v>
      </c>
      <c r="B140" s="146">
        <v>0</v>
      </c>
      <c r="C140" s="243">
        <v>0</v>
      </c>
      <c r="D140" s="243">
        <f t="shared" si="69"/>
        <v>0</v>
      </c>
      <c r="E140" s="251">
        <v>0</v>
      </c>
      <c r="F140" s="243">
        <v>0</v>
      </c>
      <c r="G140" s="243">
        <f t="shared" si="70"/>
        <v>0</v>
      </c>
    </row>
    <row r="141" spans="1:7" ht="9.75" customHeight="1" x14ac:dyDescent="0.2">
      <c r="A141" s="235" t="s">
        <v>428</v>
      </c>
      <c r="B141" s="146">
        <v>0</v>
      </c>
      <c r="C141" s="243">
        <v>0</v>
      </c>
      <c r="D141" s="243">
        <f t="shared" si="69"/>
        <v>0</v>
      </c>
      <c r="E141" s="251">
        <v>0</v>
      </c>
      <c r="F141" s="243">
        <v>0</v>
      </c>
      <c r="G141" s="243">
        <f t="shared" si="70"/>
        <v>0</v>
      </c>
    </row>
    <row r="142" spans="1:7" ht="9.75" customHeight="1" x14ac:dyDescent="0.2">
      <c r="A142" s="235" t="s">
        <v>429</v>
      </c>
      <c r="B142" s="146">
        <v>0</v>
      </c>
      <c r="C142" s="146">
        <v>0</v>
      </c>
      <c r="D142" s="146">
        <f t="shared" si="69"/>
        <v>0</v>
      </c>
      <c r="E142" s="253">
        <v>0</v>
      </c>
      <c r="F142" s="146">
        <v>0</v>
      </c>
      <c r="G142" s="146">
        <f t="shared" si="70"/>
        <v>0</v>
      </c>
    </row>
    <row r="143" spans="1:7" ht="12" customHeight="1" x14ac:dyDescent="0.2">
      <c r="A143" s="235" t="s">
        <v>430</v>
      </c>
      <c r="B143" s="146">
        <v>0</v>
      </c>
      <c r="C143" s="146">
        <v>0</v>
      </c>
      <c r="D143" s="146">
        <f t="shared" si="69"/>
        <v>0</v>
      </c>
      <c r="E143" s="253">
        <v>0</v>
      </c>
      <c r="F143" s="146">
        <v>0</v>
      </c>
      <c r="G143" s="146">
        <f t="shared" si="70"/>
        <v>0</v>
      </c>
    </row>
    <row r="144" spans="1:7" s="201" customFormat="1" ht="9.75" customHeight="1" x14ac:dyDescent="0.2">
      <c r="A144" s="133" t="s">
        <v>431</v>
      </c>
      <c r="B144" s="205">
        <f>B145+B146+B147</f>
        <v>0</v>
      </c>
      <c r="C144" s="205">
        <f t="shared" ref="C144:G144" si="71">C145+C146+C147</f>
        <v>0</v>
      </c>
      <c r="D144" s="205">
        <f t="shared" si="71"/>
        <v>0</v>
      </c>
      <c r="E144" s="254">
        <f t="shared" si="71"/>
        <v>0</v>
      </c>
      <c r="F144" s="205">
        <f t="shared" si="71"/>
        <v>0</v>
      </c>
      <c r="G144" s="205">
        <f t="shared" si="71"/>
        <v>0</v>
      </c>
    </row>
    <row r="145" spans="1:7" ht="8.25" customHeight="1" x14ac:dyDescent="0.2">
      <c r="A145" s="235" t="s">
        <v>432</v>
      </c>
      <c r="B145" s="146">
        <v>0</v>
      </c>
      <c r="C145" s="146">
        <v>0</v>
      </c>
      <c r="D145" s="146">
        <f t="shared" ref="D145" si="72">+B145+C145</f>
        <v>0</v>
      </c>
      <c r="E145" s="253">
        <v>0</v>
      </c>
      <c r="F145" s="146">
        <v>0</v>
      </c>
      <c r="G145" s="146">
        <f t="shared" ref="G145" si="73">+D145-E145</f>
        <v>0</v>
      </c>
    </row>
    <row r="146" spans="1:7" ht="8.25" customHeight="1" x14ac:dyDescent="0.2">
      <c r="A146" s="235" t="s">
        <v>433</v>
      </c>
      <c r="B146" s="146">
        <v>0</v>
      </c>
      <c r="C146" s="146">
        <v>0</v>
      </c>
      <c r="D146" s="146">
        <f t="shared" ref="D146:D147" si="74">+B146+C146</f>
        <v>0</v>
      </c>
      <c r="E146" s="253">
        <v>0</v>
      </c>
      <c r="F146" s="146">
        <v>0</v>
      </c>
      <c r="G146" s="146">
        <f t="shared" ref="G146:G147" si="75">+D146-E146</f>
        <v>0</v>
      </c>
    </row>
    <row r="147" spans="1:7" ht="8.25" customHeight="1" x14ac:dyDescent="0.2">
      <c r="A147" s="235" t="s">
        <v>434</v>
      </c>
      <c r="B147" s="146">
        <v>0</v>
      </c>
      <c r="C147" s="146">
        <v>0</v>
      </c>
      <c r="D147" s="146">
        <f t="shared" si="74"/>
        <v>0</v>
      </c>
      <c r="E147" s="253">
        <v>0</v>
      </c>
      <c r="F147" s="146">
        <v>0</v>
      </c>
      <c r="G147" s="146">
        <f t="shared" si="75"/>
        <v>0</v>
      </c>
    </row>
    <row r="148" spans="1:7" s="201" customFormat="1" ht="9.75" customHeight="1" x14ac:dyDescent="0.2">
      <c r="A148" s="133" t="s">
        <v>435</v>
      </c>
      <c r="B148" s="205">
        <f>B149+B150+B151+B152+B153+B154+B155</f>
        <v>0</v>
      </c>
      <c r="C148" s="205">
        <f t="shared" ref="C148:G148" si="76">C149+C150+C151+C152+C153+C154+C155</f>
        <v>0</v>
      </c>
      <c r="D148" s="205">
        <f t="shared" si="76"/>
        <v>0</v>
      </c>
      <c r="E148" s="254">
        <f t="shared" si="76"/>
        <v>0</v>
      </c>
      <c r="F148" s="205">
        <f t="shared" si="76"/>
        <v>0</v>
      </c>
      <c r="G148" s="205">
        <f t="shared" si="76"/>
        <v>0</v>
      </c>
    </row>
    <row r="149" spans="1:7" ht="9" customHeight="1" x14ac:dyDescent="0.2">
      <c r="A149" s="235" t="s">
        <v>436</v>
      </c>
      <c r="B149" s="146">
        <v>0</v>
      </c>
      <c r="C149" s="146">
        <v>0</v>
      </c>
      <c r="D149" s="146">
        <f t="shared" ref="D149:D151" si="77">+B149+C149</f>
        <v>0</v>
      </c>
      <c r="E149" s="253">
        <v>0</v>
      </c>
      <c r="F149" s="146">
        <v>0</v>
      </c>
      <c r="G149" s="146">
        <f t="shared" ref="G149:G151" si="78">+D149-E149</f>
        <v>0</v>
      </c>
    </row>
    <row r="150" spans="1:7" ht="9" customHeight="1" x14ac:dyDescent="0.2">
      <c r="A150" s="235" t="s">
        <v>437</v>
      </c>
      <c r="B150" s="146">
        <v>0</v>
      </c>
      <c r="C150" s="146">
        <v>0</v>
      </c>
      <c r="D150" s="146">
        <f t="shared" si="77"/>
        <v>0</v>
      </c>
      <c r="E150" s="253">
        <v>0</v>
      </c>
      <c r="F150" s="146">
        <v>0</v>
      </c>
      <c r="G150" s="146">
        <f t="shared" si="78"/>
        <v>0</v>
      </c>
    </row>
    <row r="151" spans="1:7" ht="9" customHeight="1" x14ac:dyDescent="0.2">
      <c r="A151" s="235" t="s">
        <v>438</v>
      </c>
      <c r="B151" s="146">
        <v>0</v>
      </c>
      <c r="C151" s="146">
        <v>0</v>
      </c>
      <c r="D151" s="146">
        <f t="shared" si="77"/>
        <v>0</v>
      </c>
      <c r="E151" s="253">
        <v>0</v>
      </c>
      <c r="F151" s="146">
        <v>0</v>
      </c>
      <c r="G151" s="146">
        <f t="shared" si="78"/>
        <v>0</v>
      </c>
    </row>
    <row r="152" spans="1:7" ht="9" customHeight="1" x14ac:dyDescent="0.2">
      <c r="A152" s="235" t="s">
        <v>439</v>
      </c>
      <c r="B152" s="146">
        <v>0</v>
      </c>
      <c r="C152" s="146">
        <v>0</v>
      </c>
      <c r="D152" s="146">
        <f t="shared" ref="D152:D155" si="79">+B152+C152</f>
        <v>0</v>
      </c>
      <c r="E152" s="253">
        <v>0</v>
      </c>
      <c r="F152" s="146">
        <v>0</v>
      </c>
      <c r="G152" s="146">
        <f t="shared" ref="G152:G155" si="80">+D152-E152</f>
        <v>0</v>
      </c>
    </row>
    <row r="153" spans="1:7" ht="9" customHeight="1" x14ac:dyDescent="0.2">
      <c r="A153" s="235" t="s">
        <v>440</v>
      </c>
      <c r="B153" s="146">
        <v>0</v>
      </c>
      <c r="C153" s="146">
        <v>0</v>
      </c>
      <c r="D153" s="146">
        <f t="shared" si="79"/>
        <v>0</v>
      </c>
      <c r="E153" s="253">
        <v>0</v>
      </c>
      <c r="F153" s="146">
        <v>0</v>
      </c>
      <c r="G153" s="146">
        <f t="shared" si="80"/>
        <v>0</v>
      </c>
    </row>
    <row r="154" spans="1:7" ht="9" customHeight="1" x14ac:dyDescent="0.2">
      <c r="A154" s="235" t="s">
        <v>441</v>
      </c>
      <c r="B154" s="146">
        <v>0</v>
      </c>
      <c r="C154" s="146">
        <v>0</v>
      </c>
      <c r="D154" s="146">
        <f t="shared" si="79"/>
        <v>0</v>
      </c>
      <c r="E154" s="253">
        <v>0</v>
      </c>
      <c r="F154" s="146">
        <v>0</v>
      </c>
      <c r="G154" s="146">
        <f t="shared" si="80"/>
        <v>0</v>
      </c>
    </row>
    <row r="155" spans="1:7" ht="9.75" customHeight="1" x14ac:dyDescent="0.2">
      <c r="A155" s="235" t="s">
        <v>442</v>
      </c>
      <c r="B155" s="146">
        <v>0</v>
      </c>
      <c r="C155" s="146">
        <v>0</v>
      </c>
      <c r="D155" s="146">
        <f t="shared" si="79"/>
        <v>0</v>
      </c>
      <c r="E155" s="253">
        <v>0</v>
      </c>
      <c r="F155" s="146">
        <v>0</v>
      </c>
      <c r="G155" s="146">
        <f t="shared" si="80"/>
        <v>0</v>
      </c>
    </row>
    <row r="156" spans="1:7" ht="10.5" customHeight="1" x14ac:dyDescent="0.2">
      <c r="A156" s="240" t="s">
        <v>14</v>
      </c>
      <c r="B156" s="110">
        <f>B7+B82</f>
        <v>812724433</v>
      </c>
      <c r="C156" s="110">
        <f>C7+C82</f>
        <v>26072669</v>
      </c>
      <c r="D156" s="110">
        <f t="shared" ref="D156:G156" si="81">D7+D82</f>
        <v>838797102</v>
      </c>
      <c r="E156" s="255">
        <f t="shared" si="81"/>
        <v>380075394</v>
      </c>
      <c r="F156" s="110">
        <f>F7+F82</f>
        <v>370124252</v>
      </c>
      <c r="G156" s="110">
        <f t="shared" si="81"/>
        <v>458721708</v>
      </c>
    </row>
    <row r="157" spans="1:7" ht="8.25" customHeight="1" x14ac:dyDescent="0.2">
      <c r="A157" s="51"/>
      <c r="B157" s="51"/>
      <c r="C157" s="51"/>
      <c r="D157" s="51"/>
      <c r="E157" s="51"/>
      <c r="F157" s="51"/>
      <c r="G157" s="51"/>
    </row>
    <row r="158" spans="1:7" x14ac:dyDescent="0.2">
      <c r="A158" s="51"/>
      <c r="B158" s="51"/>
      <c r="C158" s="51"/>
      <c r="D158" s="51"/>
      <c r="E158" s="51"/>
      <c r="F158" s="51"/>
      <c r="G158" s="51"/>
    </row>
    <row r="159" spans="1:7" x14ac:dyDescent="0.2">
      <c r="A159" s="51"/>
      <c r="B159" s="51"/>
      <c r="C159" s="51"/>
      <c r="D159" s="51"/>
      <c r="E159" s="51"/>
      <c r="F159" s="51"/>
      <c r="G159" s="51"/>
    </row>
    <row r="160" spans="1:7" x14ac:dyDescent="0.2">
      <c r="A160" s="51"/>
      <c r="B160" s="111"/>
      <c r="C160" s="111"/>
      <c r="D160" s="111"/>
      <c r="E160" s="111"/>
      <c r="F160" s="111"/>
      <c r="G160" s="111"/>
    </row>
    <row r="161" spans="1:7" x14ac:dyDescent="0.2">
      <c r="A161" s="51"/>
      <c r="B161" s="51"/>
      <c r="C161" s="51"/>
      <c r="D161" s="51"/>
      <c r="E161" s="51"/>
      <c r="F161" s="51"/>
      <c r="G161" s="51"/>
    </row>
    <row r="163" spans="1:7" x14ac:dyDescent="0.2">
      <c r="C163" s="4"/>
      <c r="D163" s="4"/>
    </row>
    <row r="165" spans="1:7" x14ac:dyDescent="0.2">
      <c r="B165" s="190"/>
      <c r="C165" s="190"/>
      <c r="D165" s="190"/>
      <c r="E165" s="190"/>
      <c r="F165" s="190"/>
      <c r="G165" s="190"/>
    </row>
  </sheetData>
  <mergeCells count="5">
    <mergeCell ref="A5:G5"/>
    <mergeCell ref="A1:G1"/>
    <mergeCell ref="A2:G2"/>
    <mergeCell ref="A3:G3"/>
    <mergeCell ref="A4:G4"/>
  </mergeCells>
  <printOptions horizontalCentered="1"/>
  <pageMargins left="0.11811023622047245" right="0.11811023622047245" top="0.55118110236220474" bottom="0" header="0.31496062992125984" footer="0.31496062992125984"/>
  <pageSetup paperSize="9" scale="49" orientation="portrait" r:id="rId1"/>
  <ignoredErrors>
    <ignoredError sqref="D111 G111 D121 G121 D131 D135 G135 G131 G144 G148 D144 D148 D101 G101 G91 D91 D73 G73 G69 D69 D64 D60 G60 D56 G56 G46 D46 D36 G36 D26 G26 G16 D16"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4"/>
  <sheetViews>
    <sheetView topLeftCell="A5" zoomScale="150" zoomScaleNormal="150" workbookViewId="0">
      <selection activeCell="A29" sqref="A29:A30"/>
    </sheetView>
  </sheetViews>
  <sheetFormatPr baseColWidth="10" defaultColWidth="8.83203125" defaultRowHeight="12.75" x14ac:dyDescent="0.2"/>
  <cols>
    <col min="1" max="1" width="29.33203125" customWidth="1"/>
    <col min="2" max="2" width="11.33203125" customWidth="1"/>
    <col min="3" max="6" width="10.5" customWidth="1"/>
    <col min="7" max="7" width="11.6640625" customWidth="1"/>
    <col min="9" max="10" width="7.5" style="192" customWidth="1"/>
    <col min="11" max="11" width="16.5" style="192" bestFit="1" customWidth="1"/>
    <col min="12" max="12" width="15.33203125" style="192" bestFit="1" customWidth="1"/>
    <col min="13" max="14" width="16.5" style="192" bestFit="1" customWidth="1"/>
    <col min="15" max="15" width="16.5" bestFit="1" customWidth="1"/>
    <col min="16" max="16" width="15.33203125" bestFit="1" customWidth="1"/>
  </cols>
  <sheetData>
    <row r="1" spans="1:16" ht="12" customHeight="1" x14ac:dyDescent="0.2">
      <c r="A1" s="379" t="s">
        <v>130</v>
      </c>
      <c r="B1" s="380"/>
      <c r="C1" s="380"/>
      <c r="D1" s="380"/>
      <c r="E1" s="380"/>
      <c r="F1" s="380"/>
      <c r="G1" s="381"/>
    </row>
    <row r="2" spans="1:16" ht="9.75" customHeight="1" x14ac:dyDescent="0.2">
      <c r="A2" s="382" t="s">
        <v>148</v>
      </c>
      <c r="B2" s="383"/>
      <c r="C2" s="383"/>
      <c r="D2" s="383"/>
      <c r="E2" s="383"/>
      <c r="F2" s="383"/>
      <c r="G2" s="384"/>
    </row>
    <row r="3" spans="1:16" ht="9" customHeight="1" x14ac:dyDescent="0.2">
      <c r="A3" s="385" t="s">
        <v>340</v>
      </c>
      <c r="B3" s="361"/>
      <c r="C3" s="361"/>
      <c r="D3" s="361"/>
      <c r="E3" s="361"/>
      <c r="F3" s="361"/>
      <c r="G3" s="386"/>
    </row>
    <row r="4" spans="1:16" ht="9.75" customHeight="1" x14ac:dyDescent="0.2">
      <c r="A4" s="385" t="s">
        <v>449</v>
      </c>
      <c r="B4" s="361"/>
      <c r="C4" s="361"/>
      <c r="D4" s="361"/>
      <c r="E4" s="361"/>
      <c r="F4" s="361"/>
      <c r="G4" s="386"/>
    </row>
    <row r="5" spans="1:16" ht="9.75" customHeight="1" x14ac:dyDescent="0.2">
      <c r="A5" s="385" t="s">
        <v>166</v>
      </c>
      <c r="B5" s="361"/>
      <c r="C5" s="361"/>
      <c r="D5" s="361"/>
      <c r="E5" s="361"/>
      <c r="F5" s="361"/>
      <c r="G5" s="386"/>
    </row>
    <row r="6" spans="1:16" ht="9" customHeight="1" x14ac:dyDescent="0.2">
      <c r="A6" s="376" t="s">
        <v>50</v>
      </c>
      <c r="B6" s="378" t="s">
        <v>354</v>
      </c>
      <c r="C6" s="378"/>
      <c r="D6" s="378"/>
      <c r="E6" s="378"/>
      <c r="F6" s="378"/>
      <c r="G6" s="367" t="s">
        <v>357</v>
      </c>
    </row>
    <row r="7" spans="1:16" ht="16.149999999999999" customHeight="1" x14ac:dyDescent="0.2">
      <c r="A7" s="377"/>
      <c r="B7" s="169" t="s">
        <v>355</v>
      </c>
      <c r="C7" s="170" t="s">
        <v>129</v>
      </c>
      <c r="D7" s="171" t="s">
        <v>356</v>
      </c>
      <c r="E7" s="171" t="s">
        <v>106</v>
      </c>
      <c r="F7" s="171" t="s">
        <v>108</v>
      </c>
      <c r="G7" s="375"/>
    </row>
    <row r="8" spans="1:16" ht="16.899999999999999" customHeight="1" x14ac:dyDescent="0.2">
      <c r="A8" s="112" t="s">
        <v>150</v>
      </c>
      <c r="B8" s="113">
        <f>B9+B10+B11+B12+B13+B14+B15+B16</f>
        <v>60000000</v>
      </c>
      <c r="C8" s="113">
        <f>C9+C10+C11+C12+C13+C14+C15+C16</f>
        <v>0</v>
      </c>
      <c r="D8" s="113">
        <f t="shared" ref="D8:G8" si="0">D9+D10+D11+D12+D13+D14+D15+D16</f>
        <v>60000000</v>
      </c>
      <c r="E8" s="113">
        <f t="shared" si="0"/>
        <v>26464869</v>
      </c>
      <c r="F8" s="113">
        <f>F9+F10+F11+F12+F13+F14+F15+F16</f>
        <v>26464869</v>
      </c>
      <c r="G8" s="113">
        <f t="shared" si="0"/>
        <v>33535131</v>
      </c>
    </row>
    <row r="9" spans="1:16" x14ac:dyDescent="0.15">
      <c r="A9" s="148" t="s">
        <v>130</v>
      </c>
      <c r="B9" s="152">
        <v>60000000</v>
      </c>
      <c r="C9" s="147">
        <v>0</v>
      </c>
      <c r="D9" s="142">
        <f>B9+C9</f>
        <v>60000000</v>
      </c>
      <c r="E9" s="142">
        <v>26464869</v>
      </c>
      <c r="F9" s="142">
        <v>26464869</v>
      </c>
      <c r="G9" s="151">
        <f>D9-E9</f>
        <v>33535131</v>
      </c>
    </row>
    <row r="10" spans="1:16" x14ac:dyDescent="0.15">
      <c r="A10" s="148" t="s">
        <v>151</v>
      </c>
      <c r="B10" s="151">
        <v>0</v>
      </c>
      <c r="C10" s="151">
        <v>0</v>
      </c>
      <c r="D10" s="151">
        <v>0</v>
      </c>
      <c r="E10" s="151">
        <v>0</v>
      </c>
      <c r="F10" s="151">
        <v>0</v>
      </c>
      <c r="G10" s="151">
        <v>0</v>
      </c>
      <c r="O10" s="192"/>
      <c r="P10" s="192"/>
    </row>
    <row r="11" spans="1:16" x14ac:dyDescent="0.15">
      <c r="A11" s="148" t="s">
        <v>152</v>
      </c>
      <c r="B11" s="151">
        <v>0</v>
      </c>
      <c r="C11" s="151">
        <v>0</v>
      </c>
      <c r="D11" s="151">
        <v>0</v>
      </c>
      <c r="E11" s="151">
        <v>0</v>
      </c>
      <c r="F11" s="151">
        <v>0</v>
      </c>
      <c r="G11" s="151">
        <v>0</v>
      </c>
    </row>
    <row r="12" spans="1:16" x14ac:dyDescent="0.15">
      <c r="A12" s="148" t="s">
        <v>153</v>
      </c>
      <c r="B12" s="151">
        <v>0</v>
      </c>
      <c r="C12" s="151">
        <v>0</v>
      </c>
      <c r="D12" s="151">
        <v>0</v>
      </c>
      <c r="E12" s="151">
        <v>0</v>
      </c>
      <c r="F12" s="151">
        <v>0</v>
      </c>
      <c r="G12" s="151">
        <v>0</v>
      </c>
    </row>
    <row r="13" spans="1:16" x14ac:dyDescent="0.15">
      <c r="A13" s="148" t="s">
        <v>154</v>
      </c>
      <c r="B13" s="151">
        <v>0</v>
      </c>
      <c r="C13" s="151">
        <v>0</v>
      </c>
      <c r="D13" s="151">
        <v>0</v>
      </c>
      <c r="E13" s="151">
        <v>0</v>
      </c>
      <c r="F13" s="151">
        <v>0</v>
      </c>
      <c r="G13" s="151">
        <v>0</v>
      </c>
    </row>
    <row r="14" spans="1:16" x14ac:dyDescent="0.15">
      <c r="A14" s="148" t="s">
        <v>155</v>
      </c>
      <c r="B14" s="151">
        <v>0</v>
      </c>
      <c r="C14" s="151">
        <v>0</v>
      </c>
      <c r="D14" s="151">
        <v>0</v>
      </c>
      <c r="E14" s="151">
        <v>0</v>
      </c>
      <c r="F14" s="151">
        <v>0</v>
      </c>
      <c r="G14" s="151">
        <v>0</v>
      </c>
      <c r="O14" s="192"/>
      <c r="P14" s="192"/>
    </row>
    <row r="15" spans="1:16" x14ac:dyDescent="0.15">
      <c r="A15" s="148" t="s">
        <v>156</v>
      </c>
      <c r="B15" s="151">
        <v>0</v>
      </c>
      <c r="C15" s="151">
        <v>0</v>
      </c>
      <c r="D15" s="151">
        <v>0</v>
      </c>
      <c r="E15" s="151">
        <v>0</v>
      </c>
      <c r="F15" s="151">
        <v>0</v>
      </c>
      <c r="G15" s="151">
        <v>0</v>
      </c>
      <c r="O15" s="192"/>
      <c r="P15" s="192"/>
    </row>
    <row r="16" spans="1:16" x14ac:dyDescent="0.15">
      <c r="A16" s="148" t="s">
        <v>157</v>
      </c>
      <c r="B16" s="151">
        <v>0</v>
      </c>
      <c r="C16" s="151">
        <v>0</v>
      </c>
      <c r="D16" s="151">
        <v>0</v>
      </c>
      <c r="E16" s="151">
        <v>0</v>
      </c>
      <c r="F16" s="151">
        <v>0</v>
      </c>
      <c r="G16" s="151">
        <v>0</v>
      </c>
      <c r="O16" s="192"/>
      <c r="P16" s="192"/>
    </row>
    <row r="17" spans="1:16" ht="16.5" x14ac:dyDescent="0.2">
      <c r="A17" s="114" t="s">
        <v>158</v>
      </c>
      <c r="B17" s="115">
        <f>B18+B19+B20+B21+B22+B23+B24+B25</f>
        <v>752724433</v>
      </c>
      <c r="C17" s="115">
        <f t="shared" ref="C17:G17" si="1">C18+C19+C20+C21+C22+C23+C24+C25</f>
        <v>26072669</v>
      </c>
      <c r="D17" s="115">
        <f t="shared" si="1"/>
        <v>778797102</v>
      </c>
      <c r="E17" s="115">
        <f t="shared" si="1"/>
        <v>353610525</v>
      </c>
      <c r="F17" s="115">
        <f t="shared" si="1"/>
        <v>343659383</v>
      </c>
      <c r="G17" s="115">
        <f t="shared" si="1"/>
        <v>425186577</v>
      </c>
      <c r="O17" s="192"/>
      <c r="P17" s="192"/>
    </row>
    <row r="18" spans="1:16" x14ac:dyDescent="0.2">
      <c r="A18" s="150" t="s">
        <v>130</v>
      </c>
      <c r="B18" s="116">
        <v>752724433</v>
      </c>
      <c r="C18" s="117">
        <v>26072669</v>
      </c>
      <c r="D18" s="118">
        <f>B18+C18</f>
        <v>778797102</v>
      </c>
      <c r="E18" s="118">
        <v>353610525</v>
      </c>
      <c r="F18" s="118">
        <v>343659383</v>
      </c>
      <c r="G18" s="116">
        <f>D18-E18</f>
        <v>425186577</v>
      </c>
    </row>
    <row r="19" spans="1:16" x14ac:dyDescent="0.2">
      <c r="A19" s="150" t="s">
        <v>151</v>
      </c>
      <c r="B19" s="116">
        <v>0</v>
      </c>
      <c r="C19" s="116">
        <v>0</v>
      </c>
      <c r="D19" s="116">
        <v>0</v>
      </c>
      <c r="E19" s="116">
        <v>0</v>
      </c>
      <c r="F19" s="116">
        <v>0</v>
      </c>
      <c r="G19" s="116">
        <v>0</v>
      </c>
    </row>
    <row r="20" spans="1:16" x14ac:dyDescent="0.2">
      <c r="A20" s="150" t="s">
        <v>152</v>
      </c>
      <c r="B20" s="116">
        <v>0</v>
      </c>
      <c r="C20" s="116">
        <v>0</v>
      </c>
      <c r="D20" s="116">
        <v>0</v>
      </c>
      <c r="E20" s="116">
        <v>0</v>
      </c>
      <c r="F20" s="116">
        <v>0</v>
      </c>
      <c r="G20" s="116">
        <v>0</v>
      </c>
    </row>
    <row r="21" spans="1:16" x14ac:dyDescent="0.2">
      <c r="A21" s="150" t="s">
        <v>153</v>
      </c>
      <c r="B21" s="116">
        <v>0</v>
      </c>
      <c r="C21" s="116">
        <v>0</v>
      </c>
      <c r="D21" s="116">
        <v>0</v>
      </c>
      <c r="E21" s="116">
        <v>0</v>
      </c>
      <c r="F21" s="116">
        <v>0</v>
      </c>
      <c r="G21" s="116">
        <v>0</v>
      </c>
    </row>
    <row r="22" spans="1:16" x14ac:dyDescent="0.2">
      <c r="A22" s="150" t="s">
        <v>154</v>
      </c>
      <c r="B22" s="116">
        <v>0</v>
      </c>
      <c r="C22" s="116">
        <v>0</v>
      </c>
      <c r="D22" s="116">
        <v>0</v>
      </c>
      <c r="E22" s="116">
        <v>0</v>
      </c>
      <c r="F22" s="116">
        <v>0</v>
      </c>
      <c r="G22" s="116">
        <v>0</v>
      </c>
    </row>
    <row r="23" spans="1:16" x14ac:dyDescent="0.2">
      <c r="A23" s="150" t="s">
        <v>155</v>
      </c>
      <c r="B23" s="116">
        <v>0</v>
      </c>
      <c r="C23" s="116">
        <v>0</v>
      </c>
      <c r="D23" s="116">
        <v>0</v>
      </c>
      <c r="E23" s="116">
        <v>0</v>
      </c>
      <c r="F23" s="116">
        <v>0</v>
      </c>
      <c r="G23" s="116">
        <v>0</v>
      </c>
    </row>
    <row r="24" spans="1:16" x14ac:dyDescent="0.2">
      <c r="A24" s="150" t="s">
        <v>156</v>
      </c>
      <c r="B24" s="116">
        <v>0</v>
      </c>
      <c r="C24" s="116">
        <v>0</v>
      </c>
      <c r="D24" s="116">
        <v>0</v>
      </c>
      <c r="E24" s="116">
        <v>0</v>
      </c>
      <c r="F24" s="116">
        <v>0</v>
      </c>
      <c r="G24" s="116">
        <v>0</v>
      </c>
    </row>
    <row r="25" spans="1:16" x14ac:dyDescent="0.2">
      <c r="A25" s="150" t="s">
        <v>157</v>
      </c>
      <c r="B25" s="116">
        <v>0</v>
      </c>
      <c r="C25" s="116">
        <v>0</v>
      </c>
      <c r="D25" s="116">
        <v>0</v>
      </c>
      <c r="E25" s="116">
        <v>0</v>
      </c>
      <c r="F25" s="116">
        <v>0</v>
      </c>
      <c r="G25" s="116">
        <v>0</v>
      </c>
    </row>
    <row r="26" spans="1:16" x14ac:dyDescent="0.2">
      <c r="A26" s="119" t="s">
        <v>159</v>
      </c>
      <c r="B26" s="120">
        <f>B8+B17</f>
        <v>812724433</v>
      </c>
      <c r="C26" s="120">
        <f t="shared" ref="C26:F26" si="2">C8+C17</f>
        <v>26072669</v>
      </c>
      <c r="D26" s="120">
        <f t="shared" si="2"/>
        <v>838797102</v>
      </c>
      <c r="E26" s="120">
        <f t="shared" si="2"/>
        <v>380075394</v>
      </c>
      <c r="F26" s="120">
        <f t="shared" si="2"/>
        <v>370124252</v>
      </c>
      <c r="G26" s="121">
        <f>G8+G17</f>
        <v>458721708</v>
      </c>
    </row>
    <row r="27" spans="1:16" x14ac:dyDescent="0.2">
      <c r="A27" s="186"/>
      <c r="B27" s="187"/>
      <c r="C27" s="187"/>
      <c r="D27" s="187"/>
      <c r="E27" s="187"/>
      <c r="F27" s="187"/>
      <c r="G27" s="188"/>
    </row>
    <row r="28" spans="1:16" x14ac:dyDescent="0.2">
      <c r="A28" s="186"/>
      <c r="B28" s="187"/>
      <c r="C28" s="187"/>
      <c r="D28" s="187"/>
      <c r="E28" s="187"/>
      <c r="F28" s="187"/>
      <c r="G28" s="188"/>
    </row>
    <row r="29" spans="1:16" x14ac:dyDescent="0.2">
      <c r="A29" s="186"/>
      <c r="B29" s="187"/>
      <c r="C29" s="187"/>
      <c r="D29" s="187"/>
      <c r="E29" s="187"/>
      <c r="F29" s="187"/>
      <c r="G29" s="188"/>
    </row>
    <row r="30" spans="1:16" x14ac:dyDescent="0.2">
      <c r="A30" s="51"/>
      <c r="B30" s="51"/>
      <c r="C30" s="51"/>
      <c r="D30" s="51"/>
      <c r="E30" s="51"/>
      <c r="F30" s="51"/>
      <c r="G30" s="51"/>
    </row>
    <row r="31" spans="1:16" x14ac:dyDescent="0.2">
      <c r="A31" s="51"/>
      <c r="B31" s="51"/>
      <c r="C31" s="51"/>
      <c r="D31" s="51"/>
      <c r="E31" s="51"/>
      <c r="F31" s="51"/>
      <c r="G31" s="51"/>
    </row>
    <row r="32" spans="1:16" x14ac:dyDescent="0.2">
      <c r="A32" s="51"/>
      <c r="B32" s="51"/>
      <c r="C32" s="51"/>
      <c r="D32" s="51"/>
      <c r="E32" s="51"/>
      <c r="F32" s="51"/>
      <c r="G32" s="51"/>
    </row>
    <row r="33" spans="1:7" x14ac:dyDescent="0.2">
      <c r="A33" s="51"/>
      <c r="B33" s="51"/>
      <c r="C33" s="51"/>
      <c r="D33" s="51"/>
      <c r="E33" s="51"/>
      <c r="F33" s="51"/>
      <c r="G33" s="51"/>
    </row>
    <row r="34" spans="1:7" x14ac:dyDescent="0.2">
      <c r="A34" s="51"/>
      <c r="B34" s="51"/>
      <c r="C34" s="51"/>
      <c r="D34" s="51"/>
      <c r="E34" s="51"/>
      <c r="F34" s="51"/>
      <c r="G34" s="51"/>
    </row>
  </sheetData>
  <mergeCells count="8">
    <mergeCell ref="G6:G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tabSelected="1" topLeftCell="A4" zoomScale="140" zoomScaleNormal="140" workbookViewId="0">
      <selection activeCell="J4" sqref="J1:R1048576"/>
    </sheetView>
  </sheetViews>
  <sheetFormatPr baseColWidth="10" defaultColWidth="8.83203125" defaultRowHeight="12.75" x14ac:dyDescent="0.2"/>
  <cols>
    <col min="1" max="1" width="42.1640625" customWidth="1"/>
    <col min="2" max="2" width="10.6640625" customWidth="1"/>
    <col min="3" max="3" width="11.1640625" customWidth="1"/>
    <col min="4" max="4" width="11.5" customWidth="1"/>
    <col min="5" max="5" width="10.6640625" customWidth="1"/>
    <col min="6" max="6" width="10.5" customWidth="1"/>
    <col min="7" max="7" width="10.83203125" customWidth="1"/>
    <col min="10" max="10" width="10.83203125" bestFit="1" customWidth="1"/>
    <col min="11" max="11" width="9.6640625" bestFit="1" customWidth="1"/>
    <col min="12" max="15" width="10.83203125" bestFit="1" customWidth="1"/>
    <col min="16" max="16" width="8.6640625" customWidth="1"/>
  </cols>
  <sheetData>
    <row r="1" spans="1:7" ht="10.15" customHeight="1" x14ac:dyDescent="0.2">
      <c r="A1" s="260" t="s">
        <v>130</v>
      </c>
      <c r="B1" s="261"/>
      <c r="C1" s="261"/>
      <c r="D1" s="261"/>
      <c r="E1" s="261"/>
      <c r="F1" s="261"/>
      <c r="G1" s="262"/>
    </row>
    <row r="2" spans="1:7" ht="10.15" customHeight="1" x14ac:dyDescent="0.2">
      <c r="A2" s="390" t="s">
        <v>148</v>
      </c>
      <c r="B2" s="391"/>
      <c r="C2" s="391"/>
      <c r="D2" s="391"/>
      <c r="E2" s="391"/>
      <c r="F2" s="391"/>
      <c r="G2" s="392"/>
    </row>
    <row r="3" spans="1:7" ht="10.15" customHeight="1" x14ac:dyDescent="0.2">
      <c r="A3" s="390" t="s">
        <v>358</v>
      </c>
      <c r="B3" s="391"/>
      <c r="C3" s="391"/>
      <c r="D3" s="391"/>
      <c r="E3" s="391"/>
      <c r="F3" s="391"/>
      <c r="G3" s="392"/>
    </row>
    <row r="4" spans="1:7" ht="10.15" customHeight="1" x14ac:dyDescent="0.2">
      <c r="A4" s="390" t="s">
        <v>449</v>
      </c>
      <c r="B4" s="391"/>
      <c r="C4" s="391"/>
      <c r="D4" s="391"/>
      <c r="E4" s="391"/>
      <c r="F4" s="391"/>
      <c r="G4" s="392"/>
    </row>
    <row r="5" spans="1:7" ht="10.15" customHeight="1" x14ac:dyDescent="0.2">
      <c r="A5" s="390" t="s">
        <v>375</v>
      </c>
      <c r="B5" s="393"/>
      <c r="C5" s="393"/>
      <c r="D5" s="393"/>
      <c r="E5" s="393"/>
      <c r="F5" s="393"/>
      <c r="G5" s="392"/>
    </row>
    <row r="6" spans="1:7" ht="10.15" customHeight="1" x14ac:dyDescent="0.2">
      <c r="A6" s="367" t="s">
        <v>50</v>
      </c>
      <c r="B6" s="378" t="s">
        <v>354</v>
      </c>
      <c r="C6" s="378"/>
      <c r="D6" s="378"/>
      <c r="E6" s="378"/>
      <c r="F6" s="378"/>
      <c r="G6" s="388" t="s">
        <v>357</v>
      </c>
    </row>
    <row r="7" spans="1:7" ht="16.899999999999999" customHeight="1" x14ac:dyDescent="0.2">
      <c r="A7" s="387"/>
      <c r="B7" s="170" t="s">
        <v>355</v>
      </c>
      <c r="C7" s="170" t="s">
        <v>129</v>
      </c>
      <c r="D7" s="170" t="s">
        <v>356</v>
      </c>
      <c r="E7" s="170" t="s">
        <v>106</v>
      </c>
      <c r="F7" s="154" t="s">
        <v>108</v>
      </c>
      <c r="G7" s="389"/>
    </row>
    <row r="8" spans="1:7" ht="10.5" customHeight="1" x14ac:dyDescent="0.2">
      <c r="A8" s="122" t="s">
        <v>15</v>
      </c>
      <c r="B8" s="123">
        <f>B9+B18+B26+B33</f>
        <v>60000000</v>
      </c>
      <c r="C8" s="123">
        <f t="shared" ref="C8:G8" si="0">C9+C18+C26+C33</f>
        <v>0</v>
      </c>
      <c r="D8" s="123">
        <f>D9+D18+D26+D33</f>
        <v>60000000</v>
      </c>
      <c r="E8" s="123">
        <f t="shared" si="0"/>
        <v>26464869</v>
      </c>
      <c r="F8" s="123">
        <f t="shared" si="0"/>
        <v>26464869</v>
      </c>
      <c r="G8" s="124">
        <f t="shared" si="0"/>
        <v>33535131</v>
      </c>
    </row>
    <row r="9" spans="1:7" ht="9.75" customHeight="1" x14ac:dyDescent="0.2">
      <c r="A9" s="45" t="s">
        <v>16</v>
      </c>
      <c r="B9" s="123">
        <f>B10+B11+B12+B13+B14+B15+B16+B17</f>
        <v>0</v>
      </c>
      <c r="C9" s="123">
        <f t="shared" ref="C9:G9" si="1">C10+C11+C12+C13+C14+C15+C16+C17</f>
        <v>0</v>
      </c>
      <c r="D9" s="123">
        <f t="shared" si="1"/>
        <v>0</v>
      </c>
      <c r="E9" s="123">
        <f t="shared" si="1"/>
        <v>0</v>
      </c>
      <c r="F9" s="123">
        <f t="shared" si="1"/>
        <v>0</v>
      </c>
      <c r="G9" s="125">
        <f t="shared" si="1"/>
        <v>0</v>
      </c>
    </row>
    <row r="10" spans="1:7" ht="10.15" customHeight="1" x14ac:dyDescent="0.2">
      <c r="A10" s="25" t="s">
        <v>17</v>
      </c>
      <c r="B10" s="126">
        <v>0</v>
      </c>
      <c r="C10" s="126">
        <v>0</v>
      </c>
      <c r="D10" s="126">
        <f>B10+C10</f>
        <v>0</v>
      </c>
      <c r="E10" s="126">
        <v>0</v>
      </c>
      <c r="F10" s="126">
        <v>0</v>
      </c>
      <c r="G10" s="127">
        <f>D10-E10</f>
        <v>0</v>
      </c>
    </row>
    <row r="11" spans="1:7" ht="9" customHeight="1" x14ac:dyDescent="0.2">
      <c r="A11" s="25" t="s">
        <v>18</v>
      </c>
      <c r="B11" s="126">
        <v>0</v>
      </c>
      <c r="C11" s="126">
        <v>0</v>
      </c>
      <c r="D11" s="126">
        <f t="shared" ref="D11:D37" si="2">B11+C11</f>
        <v>0</v>
      </c>
      <c r="E11" s="126">
        <v>0</v>
      </c>
      <c r="F11" s="126">
        <v>0</v>
      </c>
      <c r="G11" s="127">
        <f t="shared" ref="G11:G32" si="3">D11-E11</f>
        <v>0</v>
      </c>
    </row>
    <row r="12" spans="1:7" ht="9" customHeight="1" x14ac:dyDescent="0.2">
      <c r="A12" s="25" t="s">
        <v>19</v>
      </c>
      <c r="B12" s="126">
        <v>0</v>
      </c>
      <c r="C12" s="126">
        <v>0</v>
      </c>
      <c r="D12" s="126">
        <f t="shared" si="2"/>
        <v>0</v>
      </c>
      <c r="E12" s="126">
        <v>0</v>
      </c>
      <c r="F12" s="126">
        <v>0</v>
      </c>
      <c r="G12" s="127">
        <f t="shared" si="3"/>
        <v>0</v>
      </c>
    </row>
    <row r="13" spans="1:7" ht="9" customHeight="1" x14ac:dyDescent="0.2">
      <c r="A13" s="25" t="s">
        <v>20</v>
      </c>
      <c r="B13" s="126">
        <v>0</v>
      </c>
      <c r="C13" s="126">
        <v>0</v>
      </c>
      <c r="D13" s="126">
        <f t="shared" si="2"/>
        <v>0</v>
      </c>
      <c r="E13" s="126">
        <v>0</v>
      </c>
      <c r="F13" s="126">
        <v>0</v>
      </c>
      <c r="G13" s="127">
        <f t="shared" si="3"/>
        <v>0</v>
      </c>
    </row>
    <row r="14" spans="1:7" ht="10.15" customHeight="1" x14ac:dyDescent="0.2">
      <c r="A14" s="25" t="s">
        <v>21</v>
      </c>
      <c r="B14" s="126">
        <v>0</v>
      </c>
      <c r="C14" s="126">
        <v>0</v>
      </c>
      <c r="D14" s="126">
        <f t="shared" si="2"/>
        <v>0</v>
      </c>
      <c r="E14" s="126">
        <v>0</v>
      </c>
      <c r="F14" s="126">
        <v>0</v>
      </c>
      <c r="G14" s="127">
        <f t="shared" si="3"/>
        <v>0</v>
      </c>
    </row>
    <row r="15" spans="1:7" ht="10.15" customHeight="1" x14ac:dyDescent="0.2">
      <c r="A15" s="25" t="s">
        <v>22</v>
      </c>
      <c r="B15" s="126">
        <v>0</v>
      </c>
      <c r="C15" s="126">
        <v>0</v>
      </c>
      <c r="D15" s="126">
        <f t="shared" si="2"/>
        <v>0</v>
      </c>
      <c r="E15" s="126">
        <v>0</v>
      </c>
      <c r="F15" s="126">
        <v>0</v>
      </c>
      <c r="G15" s="127">
        <f t="shared" si="3"/>
        <v>0</v>
      </c>
    </row>
    <row r="16" spans="1:7" ht="9" customHeight="1" x14ac:dyDescent="0.2">
      <c r="A16" s="25" t="s">
        <v>23</v>
      </c>
      <c r="B16" s="126">
        <v>0</v>
      </c>
      <c r="C16" s="126">
        <v>0</v>
      </c>
      <c r="D16" s="126">
        <f t="shared" si="2"/>
        <v>0</v>
      </c>
      <c r="E16" s="126">
        <v>0</v>
      </c>
      <c r="F16" s="126">
        <v>0</v>
      </c>
      <c r="G16" s="127">
        <f t="shared" si="3"/>
        <v>0</v>
      </c>
    </row>
    <row r="17" spans="1:15" ht="9" customHeight="1" x14ac:dyDescent="0.2">
      <c r="A17" s="25" t="s">
        <v>24</v>
      </c>
      <c r="B17" s="126">
        <v>0</v>
      </c>
      <c r="C17" s="126">
        <v>0</v>
      </c>
      <c r="D17" s="126">
        <f t="shared" si="2"/>
        <v>0</v>
      </c>
      <c r="E17" s="126">
        <v>0</v>
      </c>
      <c r="F17" s="126">
        <v>0</v>
      </c>
      <c r="G17" s="127">
        <f t="shared" si="3"/>
        <v>0</v>
      </c>
    </row>
    <row r="18" spans="1:15" ht="9" customHeight="1" x14ac:dyDescent="0.2">
      <c r="A18" s="45" t="s">
        <v>25</v>
      </c>
      <c r="B18" s="128">
        <f>B19+B20+B21+B22+B23+B24+B25</f>
        <v>60000000</v>
      </c>
      <c r="C18" s="128">
        <f t="shared" ref="C18:G18" si="4">C19+C20+C21+C22+C23+C24+C25</f>
        <v>0</v>
      </c>
      <c r="D18" s="128">
        <f t="shared" si="4"/>
        <v>60000000</v>
      </c>
      <c r="E18" s="128">
        <f t="shared" si="4"/>
        <v>26464869</v>
      </c>
      <c r="F18" s="128">
        <f t="shared" si="4"/>
        <v>26464869</v>
      </c>
      <c r="G18" s="129">
        <f t="shared" si="4"/>
        <v>33535131</v>
      </c>
    </row>
    <row r="19" spans="1:15" ht="9.75" customHeight="1" x14ac:dyDescent="0.2">
      <c r="A19" s="25" t="s">
        <v>26</v>
      </c>
      <c r="B19" s="126">
        <v>0</v>
      </c>
      <c r="C19" s="126">
        <v>0</v>
      </c>
      <c r="D19" s="126">
        <f t="shared" si="2"/>
        <v>0</v>
      </c>
      <c r="E19" s="126">
        <v>0</v>
      </c>
      <c r="F19" s="126">
        <v>0</v>
      </c>
      <c r="G19" s="127">
        <f t="shared" si="3"/>
        <v>0</v>
      </c>
    </row>
    <row r="20" spans="1:15" ht="9.75" customHeight="1" x14ac:dyDescent="0.2">
      <c r="A20" s="25" t="s">
        <v>27</v>
      </c>
      <c r="B20" s="126">
        <v>0</v>
      </c>
      <c r="C20" s="126">
        <v>0</v>
      </c>
      <c r="D20" s="126">
        <f t="shared" si="2"/>
        <v>0</v>
      </c>
      <c r="E20" s="126">
        <v>0</v>
      </c>
      <c r="F20" s="126">
        <v>0</v>
      </c>
      <c r="G20" s="127">
        <f t="shared" si="3"/>
        <v>0</v>
      </c>
    </row>
    <row r="21" spans="1:15" ht="9.75" customHeight="1" x14ac:dyDescent="0.2">
      <c r="A21" s="25" t="s">
        <v>28</v>
      </c>
      <c r="B21" s="126">
        <v>0</v>
      </c>
      <c r="C21" s="126">
        <v>0</v>
      </c>
      <c r="D21" s="126">
        <f t="shared" si="2"/>
        <v>0</v>
      </c>
      <c r="E21" s="126">
        <v>0</v>
      </c>
      <c r="F21" s="126">
        <v>0</v>
      </c>
      <c r="G21" s="127">
        <f t="shared" si="3"/>
        <v>0</v>
      </c>
    </row>
    <row r="22" spans="1:15" ht="8.25" customHeight="1" x14ac:dyDescent="0.2">
      <c r="A22" s="25" t="s">
        <v>29</v>
      </c>
      <c r="B22" s="126">
        <v>0</v>
      </c>
      <c r="C22" s="126">
        <v>0</v>
      </c>
      <c r="D22" s="126">
        <f t="shared" si="2"/>
        <v>0</v>
      </c>
      <c r="E22" s="126">
        <v>0</v>
      </c>
      <c r="F22" s="126">
        <v>0</v>
      </c>
      <c r="G22" s="127">
        <f t="shared" si="3"/>
        <v>0</v>
      </c>
      <c r="J22" s="2"/>
      <c r="K22" s="2"/>
      <c r="L22" s="2"/>
      <c r="M22" s="2"/>
      <c r="N22" s="2"/>
      <c r="O22" s="2"/>
    </row>
    <row r="23" spans="1:15" ht="9.75" customHeight="1" x14ac:dyDescent="0.2">
      <c r="A23" s="25" t="s">
        <v>30</v>
      </c>
      <c r="B23" s="126">
        <v>60000000</v>
      </c>
      <c r="C23" s="126">
        <v>0</v>
      </c>
      <c r="D23" s="126">
        <f>B23+C23</f>
        <v>60000000</v>
      </c>
      <c r="E23" s="126">
        <v>26464869</v>
      </c>
      <c r="F23" s="126">
        <v>26464869</v>
      </c>
      <c r="G23" s="127">
        <f>D23-E23</f>
        <v>33535131</v>
      </c>
    </row>
    <row r="24" spans="1:15" ht="9.75" customHeight="1" x14ac:dyDescent="0.2">
      <c r="A24" s="25" t="s">
        <v>31</v>
      </c>
      <c r="B24" s="126">
        <v>0</v>
      </c>
      <c r="C24" s="126">
        <v>0</v>
      </c>
      <c r="D24" s="126">
        <f t="shared" si="2"/>
        <v>0</v>
      </c>
      <c r="E24" s="126">
        <v>0</v>
      </c>
      <c r="F24" s="126">
        <v>0</v>
      </c>
      <c r="G24" s="127">
        <f>D24-E24</f>
        <v>0</v>
      </c>
    </row>
    <row r="25" spans="1:15" ht="9.75" customHeight="1" x14ac:dyDescent="0.2">
      <c r="A25" s="25" t="s">
        <v>32</v>
      </c>
      <c r="B25" s="126">
        <v>0</v>
      </c>
      <c r="C25" s="126">
        <v>0</v>
      </c>
      <c r="D25" s="126">
        <f t="shared" si="2"/>
        <v>0</v>
      </c>
      <c r="E25" s="126">
        <v>0</v>
      </c>
      <c r="F25" s="126">
        <v>0</v>
      </c>
      <c r="G25" s="127">
        <f>D25-E25</f>
        <v>0</v>
      </c>
    </row>
    <row r="26" spans="1:15" ht="10.5" customHeight="1" x14ac:dyDescent="0.2">
      <c r="A26" s="45" t="s">
        <v>83</v>
      </c>
      <c r="B26" s="130">
        <f>B27+B28+B29+B30+B31+B32</f>
        <v>0</v>
      </c>
      <c r="C26" s="130">
        <f t="shared" ref="C26:F26" si="5">C27+C28+C29+C30+C31+C32</f>
        <v>0</v>
      </c>
      <c r="D26" s="130">
        <f t="shared" si="5"/>
        <v>0</v>
      </c>
      <c r="E26" s="130">
        <f t="shared" si="5"/>
        <v>0</v>
      </c>
      <c r="F26" s="130">
        <f t="shared" si="5"/>
        <v>0</v>
      </c>
      <c r="G26" s="131">
        <f>G27+G28+G29+G30+G31+G32</f>
        <v>0</v>
      </c>
      <c r="J26" s="2"/>
      <c r="K26" s="2"/>
      <c r="L26" s="2"/>
      <c r="M26" s="2"/>
      <c r="N26" s="2"/>
      <c r="O26" s="2"/>
    </row>
    <row r="27" spans="1:15" ht="10.5" customHeight="1" x14ac:dyDescent="0.2">
      <c r="A27" s="25" t="s">
        <v>84</v>
      </c>
      <c r="B27" s="126">
        <v>0</v>
      </c>
      <c r="C27" s="126">
        <v>0</v>
      </c>
      <c r="D27" s="126">
        <f t="shared" si="2"/>
        <v>0</v>
      </c>
      <c r="E27" s="126">
        <v>0</v>
      </c>
      <c r="F27" s="126">
        <v>0</v>
      </c>
      <c r="G27" s="127">
        <f t="shared" si="3"/>
        <v>0</v>
      </c>
    </row>
    <row r="28" spans="1:15" ht="10.5" customHeight="1" x14ac:dyDescent="0.2">
      <c r="A28" s="25" t="s">
        <v>85</v>
      </c>
      <c r="B28" s="126">
        <v>0</v>
      </c>
      <c r="C28" s="126">
        <v>0</v>
      </c>
      <c r="D28" s="126">
        <f t="shared" si="2"/>
        <v>0</v>
      </c>
      <c r="E28" s="126">
        <v>0</v>
      </c>
      <c r="F28" s="126">
        <v>0</v>
      </c>
      <c r="G28" s="127">
        <f t="shared" si="3"/>
        <v>0</v>
      </c>
    </row>
    <row r="29" spans="1:15" ht="10.5" customHeight="1" x14ac:dyDescent="0.2">
      <c r="A29" s="25" t="s">
        <v>86</v>
      </c>
      <c r="B29" s="126">
        <v>0</v>
      </c>
      <c r="C29" s="126">
        <v>0</v>
      </c>
      <c r="D29" s="126">
        <f t="shared" si="2"/>
        <v>0</v>
      </c>
      <c r="E29" s="126">
        <v>0</v>
      </c>
      <c r="F29" s="126">
        <v>0</v>
      </c>
      <c r="G29" s="127">
        <f t="shared" si="3"/>
        <v>0</v>
      </c>
    </row>
    <row r="30" spans="1:15" ht="10.5" customHeight="1" x14ac:dyDescent="0.2">
      <c r="A30" s="25" t="s">
        <v>87</v>
      </c>
      <c r="B30" s="126">
        <v>0</v>
      </c>
      <c r="C30" s="126">
        <v>0</v>
      </c>
      <c r="D30" s="126">
        <f t="shared" si="2"/>
        <v>0</v>
      </c>
      <c r="E30" s="126">
        <v>0</v>
      </c>
      <c r="F30" s="126">
        <v>0</v>
      </c>
      <c r="G30" s="127">
        <f t="shared" si="3"/>
        <v>0</v>
      </c>
    </row>
    <row r="31" spans="1:15" ht="10.5" customHeight="1" x14ac:dyDescent="0.2">
      <c r="A31" s="25" t="s">
        <v>88</v>
      </c>
      <c r="B31" s="126">
        <v>0</v>
      </c>
      <c r="C31" s="126">
        <v>0</v>
      </c>
      <c r="D31" s="126">
        <f t="shared" si="2"/>
        <v>0</v>
      </c>
      <c r="E31" s="126">
        <v>0</v>
      </c>
      <c r="F31" s="126">
        <v>0</v>
      </c>
      <c r="G31" s="127">
        <f t="shared" si="3"/>
        <v>0</v>
      </c>
    </row>
    <row r="32" spans="1:15" ht="10.5" customHeight="1" x14ac:dyDescent="0.2">
      <c r="A32" s="25" t="s">
        <v>89</v>
      </c>
      <c r="B32" s="126">
        <v>0</v>
      </c>
      <c r="C32" s="126">
        <v>0</v>
      </c>
      <c r="D32" s="126">
        <f t="shared" si="2"/>
        <v>0</v>
      </c>
      <c r="E32" s="126">
        <v>0</v>
      </c>
      <c r="F32" s="126">
        <v>0</v>
      </c>
      <c r="G32" s="127">
        <f t="shared" si="3"/>
        <v>0</v>
      </c>
    </row>
    <row r="33" spans="1:7" ht="16.5" x14ac:dyDescent="0.2">
      <c r="A33" s="45" t="s">
        <v>33</v>
      </c>
      <c r="B33" s="130">
        <f>B34+B35+B36+B37</f>
        <v>0</v>
      </c>
      <c r="C33" s="130">
        <f t="shared" ref="C33:G33" si="6">C34+C35+C36+C37</f>
        <v>0</v>
      </c>
      <c r="D33" s="130">
        <f t="shared" si="6"/>
        <v>0</v>
      </c>
      <c r="E33" s="130">
        <f t="shared" si="6"/>
        <v>0</v>
      </c>
      <c r="F33" s="130">
        <f t="shared" si="6"/>
        <v>0</v>
      </c>
      <c r="G33" s="131">
        <f t="shared" si="6"/>
        <v>0</v>
      </c>
    </row>
    <row r="34" spans="1:7" ht="13.5" customHeight="1" x14ac:dyDescent="0.2">
      <c r="A34" s="25" t="s">
        <v>34</v>
      </c>
      <c r="B34" s="126">
        <v>0</v>
      </c>
      <c r="C34" s="126">
        <v>0</v>
      </c>
      <c r="D34" s="126">
        <f t="shared" si="2"/>
        <v>0</v>
      </c>
      <c r="E34" s="126">
        <v>0</v>
      </c>
      <c r="F34" s="126">
        <v>0</v>
      </c>
      <c r="G34" s="127">
        <f>D34-E34</f>
        <v>0</v>
      </c>
    </row>
    <row r="35" spans="1:7" ht="15" customHeight="1" x14ac:dyDescent="0.2">
      <c r="A35" s="25" t="s">
        <v>35</v>
      </c>
      <c r="B35" s="126">
        <v>0</v>
      </c>
      <c r="C35" s="126">
        <v>0</v>
      </c>
      <c r="D35" s="126">
        <f t="shared" si="2"/>
        <v>0</v>
      </c>
      <c r="E35" s="126">
        <v>0</v>
      </c>
      <c r="F35" s="126">
        <v>0</v>
      </c>
      <c r="G35" s="127">
        <f t="shared" ref="G35:G37" si="7">D35-E35</f>
        <v>0</v>
      </c>
    </row>
    <row r="36" spans="1:7" ht="12" customHeight="1" x14ac:dyDescent="0.2">
      <c r="A36" s="25" t="s">
        <v>36</v>
      </c>
      <c r="B36" s="126">
        <v>0</v>
      </c>
      <c r="C36" s="126">
        <v>0</v>
      </c>
      <c r="D36" s="126">
        <f t="shared" si="2"/>
        <v>0</v>
      </c>
      <c r="E36" s="126">
        <v>0</v>
      </c>
      <c r="F36" s="126">
        <v>0</v>
      </c>
      <c r="G36" s="127">
        <f t="shared" si="7"/>
        <v>0</v>
      </c>
    </row>
    <row r="37" spans="1:7" ht="9" customHeight="1" x14ac:dyDescent="0.2">
      <c r="A37" s="25" t="s">
        <v>37</v>
      </c>
      <c r="B37" s="126">
        <v>0</v>
      </c>
      <c r="C37" s="126">
        <v>0</v>
      </c>
      <c r="D37" s="126">
        <f t="shared" si="2"/>
        <v>0</v>
      </c>
      <c r="E37" s="126">
        <v>0</v>
      </c>
      <c r="F37" s="126">
        <v>0</v>
      </c>
      <c r="G37" s="127">
        <f t="shared" si="7"/>
        <v>0</v>
      </c>
    </row>
    <row r="38" spans="1:7" ht="9" customHeight="1" x14ac:dyDescent="0.2">
      <c r="A38" s="45" t="s">
        <v>38</v>
      </c>
      <c r="B38" s="130">
        <f>B39+B48+B56+B66</f>
        <v>752724433</v>
      </c>
      <c r="C38" s="130">
        <f t="shared" ref="C38:G38" si="8">C39+C48+C56+C66</f>
        <v>26072669</v>
      </c>
      <c r="D38" s="130">
        <f t="shared" si="8"/>
        <v>778797102</v>
      </c>
      <c r="E38" s="130">
        <f t="shared" si="8"/>
        <v>353610525</v>
      </c>
      <c r="F38" s="130">
        <f t="shared" si="8"/>
        <v>343659383</v>
      </c>
      <c r="G38" s="131">
        <f t="shared" si="8"/>
        <v>425186577</v>
      </c>
    </row>
    <row r="39" spans="1:7" ht="9" customHeight="1" x14ac:dyDescent="0.2">
      <c r="A39" s="132" t="s">
        <v>16</v>
      </c>
      <c r="B39" s="130">
        <f>B40+B41+B42+B43+B44+B45+B46+B47</f>
        <v>0</v>
      </c>
      <c r="C39" s="130">
        <f t="shared" ref="C39:E39" si="9">C40+C41+C42+C43+C44+C45+C46+C47</f>
        <v>0</v>
      </c>
      <c r="D39" s="130">
        <f t="shared" si="9"/>
        <v>0</v>
      </c>
      <c r="E39" s="130">
        <f t="shared" si="9"/>
        <v>0</v>
      </c>
      <c r="F39" s="130">
        <f>F40+F41+F42+F43+F44+F45+F46+F47</f>
        <v>0</v>
      </c>
      <c r="G39" s="131">
        <f>G40+G41+G42+G43+G44+G45+G46+G47</f>
        <v>0</v>
      </c>
    </row>
    <row r="40" spans="1:7" ht="9.75" customHeight="1" x14ac:dyDescent="0.2">
      <c r="A40" s="25" t="s">
        <v>17</v>
      </c>
      <c r="B40" s="126">
        <v>0</v>
      </c>
      <c r="C40" s="126">
        <v>0</v>
      </c>
      <c r="D40" s="126">
        <f t="shared" ref="D40:D64" si="10">B40+C40</f>
        <v>0</v>
      </c>
      <c r="E40" s="126">
        <v>0</v>
      </c>
      <c r="F40" s="126">
        <v>0</v>
      </c>
      <c r="G40" s="127">
        <f>D40-E40</f>
        <v>0</v>
      </c>
    </row>
    <row r="41" spans="1:7" ht="9.75" customHeight="1" x14ac:dyDescent="0.2">
      <c r="A41" s="25" t="s">
        <v>18</v>
      </c>
      <c r="B41" s="126">
        <v>0</v>
      </c>
      <c r="C41" s="126">
        <v>0</v>
      </c>
      <c r="D41" s="126">
        <f t="shared" si="10"/>
        <v>0</v>
      </c>
      <c r="E41" s="126">
        <v>0</v>
      </c>
      <c r="F41" s="126">
        <v>0</v>
      </c>
      <c r="G41" s="127">
        <f t="shared" ref="G41:G70" si="11">D41-E41</f>
        <v>0</v>
      </c>
    </row>
    <row r="42" spans="1:7" ht="9.75" customHeight="1" x14ac:dyDescent="0.2">
      <c r="A42" s="25" t="s">
        <v>19</v>
      </c>
      <c r="B42" s="126">
        <v>0</v>
      </c>
      <c r="C42" s="126">
        <v>0</v>
      </c>
      <c r="D42" s="126">
        <f t="shared" si="10"/>
        <v>0</v>
      </c>
      <c r="E42" s="126">
        <v>0</v>
      </c>
      <c r="F42" s="126">
        <v>0</v>
      </c>
      <c r="G42" s="127">
        <f t="shared" si="11"/>
        <v>0</v>
      </c>
    </row>
    <row r="43" spans="1:7" ht="9.75" customHeight="1" x14ac:dyDescent="0.2">
      <c r="A43" s="133" t="s">
        <v>20</v>
      </c>
      <c r="B43" s="126">
        <v>0</v>
      </c>
      <c r="C43" s="126">
        <v>0</v>
      </c>
      <c r="D43" s="126">
        <f t="shared" si="10"/>
        <v>0</v>
      </c>
      <c r="E43" s="126">
        <v>0</v>
      </c>
      <c r="F43" s="126">
        <v>0</v>
      </c>
      <c r="G43" s="127">
        <f t="shared" si="11"/>
        <v>0</v>
      </c>
    </row>
    <row r="44" spans="1:7" ht="9.75" customHeight="1" x14ac:dyDescent="0.2">
      <c r="A44" s="25" t="s">
        <v>21</v>
      </c>
      <c r="B44" s="126">
        <v>0</v>
      </c>
      <c r="C44" s="126">
        <v>0</v>
      </c>
      <c r="D44" s="126">
        <f t="shared" si="10"/>
        <v>0</v>
      </c>
      <c r="E44" s="126">
        <v>0</v>
      </c>
      <c r="F44" s="126">
        <v>0</v>
      </c>
      <c r="G44" s="127">
        <f>D44-E44</f>
        <v>0</v>
      </c>
    </row>
    <row r="45" spans="1:7" ht="9.75" customHeight="1" x14ac:dyDescent="0.2">
      <c r="A45" s="25" t="s">
        <v>22</v>
      </c>
      <c r="B45" s="126">
        <v>0</v>
      </c>
      <c r="C45" s="126">
        <v>0</v>
      </c>
      <c r="D45" s="126">
        <f t="shared" si="10"/>
        <v>0</v>
      </c>
      <c r="E45" s="126">
        <v>0</v>
      </c>
      <c r="F45" s="126">
        <v>0</v>
      </c>
      <c r="G45" s="127">
        <f t="shared" si="11"/>
        <v>0</v>
      </c>
    </row>
    <row r="46" spans="1:7" ht="9.75" customHeight="1" x14ac:dyDescent="0.2">
      <c r="A46" s="25" t="s">
        <v>23</v>
      </c>
      <c r="B46" s="126">
        <v>0</v>
      </c>
      <c r="C46" s="126">
        <v>0</v>
      </c>
      <c r="D46" s="126">
        <f t="shared" si="10"/>
        <v>0</v>
      </c>
      <c r="E46" s="126">
        <v>0</v>
      </c>
      <c r="F46" s="126">
        <v>0</v>
      </c>
      <c r="G46" s="127">
        <f t="shared" si="11"/>
        <v>0</v>
      </c>
    </row>
    <row r="47" spans="1:7" ht="9.75" customHeight="1" x14ac:dyDescent="0.2">
      <c r="A47" s="25" t="s">
        <v>24</v>
      </c>
      <c r="B47" s="126">
        <v>0</v>
      </c>
      <c r="C47" s="126">
        <v>0</v>
      </c>
      <c r="D47" s="126">
        <f t="shared" si="10"/>
        <v>0</v>
      </c>
      <c r="E47" s="126">
        <v>0</v>
      </c>
      <c r="F47" s="126">
        <v>0</v>
      </c>
      <c r="G47" s="127">
        <f t="shared" si="11"/>
        <v>0</v>
      </c>
    </row>
    <row r="48" spans="1:7" ht="9.75" customHeight="1" x14ac:dyDescent="0.2">
      <c r="A48" s="45" t="s">
        <v>25</v>
      </c>
      <c r="B48" s="224">
        <f>B49+B50+B51+B52+B53+B54+B55</f>
        <v>752724433</v>
      </c>
      <c r="C48" s="224">
        <f>C49+C50+C51+C52+C53+C54+C55</f>
        <v>26072669</v>
      </c>
      <c r="D48" s="224">
        <f t="shared" ref="D48:G48" si="12">D49+D50+D51+D52+D53+D54+D55</f>
        <v>778797102</v>
      </c>
      <c r="E48" s="224">
        <f t="shared" si="12"/>
        <v>353610525</v>
      </c>
      <c r="F48" s="224">
        <f t="shared" si="12"/>
        <v>343659383</v>
      </c>
      <c r="G48" s="227">
        <f t="shared" si="12"/>
        <v>425186577</v>
      </c>
    </row>
    <row r="49" spans="1:9" ht="9.75" customHeight="1" x14ac:dyDescent="0.2">
      <c r="A49" s="25" t="s">
        <v>26</v>
      </c>
      <c r="B49" s="225"/>
      <c r="C49" s="225">
        <v>0</v>
      </c>
      <c r="D49" s="225">
        <f t="shared" si="10"/>
        <v>0</v>
      </c>
      <c r="E49" s="225">
        <v>0</v>
      </c>
      <c r="F49" s="225">
        <v>0</v>
      </c>
      <c r="G49" s="226">
        <f t="shared" si="11"/>
        <v>0</v>
      </c>
    </row>
    <row r="50" spans="1:9" ht="9.75" customHeight="1" x14ac:dyDescent="0.2">
      <c r="A50" s="25" t="s">
        <v>27</v>
      </c>
      <c r="B50" s="126">
        <v>0</v>
      </c>
      <c r="C50" s="126">
        <v>0</v>
      </c>
      <c r="D50" s="126">
        <f t="shared" si="10"/>
        <v>0</v>
      </c>
      <c r="E50" s="126">
        <v>0</v>
      </c>
      <c r="F50" s="126">
        <v>0</v>
      </c>
      <c r="G50" s="127">
        <f t="shared" si="11"/>
        <v>0</v>
      </c>
    </row>
    <row r="51" spans="1:9" ht="9.75" customHeight="1" x14ac:dyDescent="0.2">
      <c r="A51" s="25" t="s">
        <v>28</v>
      </c>
      <c r="B51" s="126">
        <v>0</v>
      </c>
      <c r="C51" s="126">
        <v>0</v>
      </c>
      <c r="D51" s="126">
        <f t="shared" si="10"/>
        <v>0</v>
      </c>
      <c r="E51" s="126">
        <v>0</v>
      </c>
      <c r="F51" s="126">
        <v>0</v>
      </c>
      <c r="G51" s="127">
        <f t="shared" si="11"/>
        <v>0</v>
      </c>
    </row>
    <row r="52" spans="1:9" ht="9.75" customHeight="1" x14ac:dyDescent="0.2">
      <c r="A52" s="25" t="s">
        <v>29</v>
      </c>
      <c r="B52" s="126">
        <v>0</v>
      </c>
      <c r="C52" s="126">
        <v>0</v>
      </c>
      <c r="D52" s="126">
        <f t="shared" si="10"/>
        <v>0</v>
      </c>
      <c r="E52" s="126">
        <v>0</v>
      </c>
      <c r="F52" s="126">
        <v>0</v>
      </c>
      <c r="G52" s="127">
        <f t="shared" si="11"/>
        <v>0</v>
      </c>
    </row>
    <row r="53" spans="1:9" ht="9.75" customHeight="1" x14ac:dyDescent="0.2">
      <c r="A53" s="133" t="s">
        <v>30</v>
      </c>
      <c r="B53" s="127">
        <v>752724433</v>
      </c>
      <c r="C53" s="213">
        <v>26072669</v>
      </c>
      <c r="D53" s="126">
        <f>B53+C53</f>
        <v>778797102</v>
      </c>
      <c r="E53" s="214">
        <v>353610525</v>
      </c>
      <c r="F53" s="214">
        <v>343659383</v>
      </c>
      <c r="G53" s="215">
        <f>D53-E53</f>
        <v>425186577</v>
      </c>
      <c r="I53" s="4"/>
    </row>
    <row r="54" spans="1:9" ht="9.75" customHeight="1" x14ac:dyDescent="0.2">
      <c r="A54" s="25" t="s">
        <v>31</v>
      </c>
      <c r="B54" s="126">
        <v>0</v>
      </c>
      <c r="C54" s="126">
        <v>0</v>
      </c>
      <c r="D54" s="126">
        <f t="shared" si="10"/>
        <v>0</v>
      </c>
      <c r="E54" s="126">
        <v>0</v>
      </c>
      <c r="F54" s="126">
        <v>0</v>
      </c>
      <c r="G54" s="127">
        <f t="shared" si="11"/>
        <v>0</v>
      </c>
    </row>
    <row r="55" spans="1:9" ht="9" customHeight="1" x14ac:dyDescent="0.2">
      <c r="A55" s="25" t="s">
        <v>32</v>
      </c>
      <c r="B55" s="126">
        <v>0</v>
      </c>
      <c r="C55" s="126">
        <v>0</v>
      </c>
      <c r="D55" s="126">
        <f t="shared" si="10"/>
        <v>0</v>
      </c>
      <c r="E55" s="126">
        <v>0</v>
      </c>
      <c r="F55" s="126">
        <v>0</v>
      </c>
      <c r="G55" s="127">
        <f t="shared" si="11"/>
        <v>0</v>
      </c>
    </row>
    <row r="56" spans="1:9" ht="10.5" customHeight="1" x14ac:dyDescent="0.2">
      <c r="A56" s="132" t="s">
        <v>39</v>
      </c>
      <c r="B56" s="130">
        <f>B57+B58+B59+B60+B61+B62+B63+B64+B65</f>
        <v>0</v>
      </c>
      <c r="C56" s="130">
        <f t="shared" ref="C56:G56" si="13">C57+C58+C59+C60+C61+C62+C63+C64+C65</f>
        <v>0</v>
      </c>
      <c r="D56" s="130">
        <f t="shared" si="13"/>
        <v>0</v>
      </c>
      <c r="E56" s="130">
        <f t="shared" si="13"/>
        <v>0</v>
      </c>
      <c r="F56" s="130">
        <f t="shared" si="13"/>
        <v>0</v>
      </c>
      <c r="G56" s="131">
        <f t="shared" si="13"/>
        <v>0</v>
      </c>
    </row>
    <row r="57" spans="1:9" ht="9.75" customHeight="1" x14ac:dyDescent="0.2">
      <c r="A57" s="25" t="s">
        <v>40</v>
      </c>
      <c r="B57" s="126">
        <v>0</v>
      </c>
      <c r="C57" s="126">
        <v>0</v>
      </c>
      <c r="D57" s="126">
        <f t="shared" si="10"/>
        <v>0</v>
      </c>
      <c r="E57" s="126">
        <v>0</v>
      </c>
      <c r="F57" s="126">
        <v>0</v>
      </c>
      <c r="G57" s="127">
        <f t="shared" si="11"/>
        <v>0</v>
      </c>
    </row>
    <row r="58" spans="1:9" ht="10.5" customHeight="1" x14ac:dyDescent="0.2">
      <c r="A58" s="133" t="s">
        <v>41</v>
      </c>
      <c r="B58" s="126">
        <v>0</v>
      </c>
      <c r="C58" s="126">
        <v>0</v>
      </c>
      <c r="D58" s="126">
        <f t="shared" si="10"/>
        <v>0</v>
      </c>
      <c r="E58" s="126">
        <v>0</v>
      </c>
      <c r="F58" s="126">
        <v>0</v>
      </c>
      <c r="G58" s="127">
        <f t="shared" si="11"/>
        <v>0</v>
      </c>
    </row>
    <row r="59" spans="1:9" ht="10.5" customHeight="1" x14ac:dyDescent="0.2">
      <c r="A59" s="25" t="s">
        <v>42</v>
      </c>
      <c r="B59" s="126">
        <v>0</v>
      </c>
      <c r="C59" s="126">
        <v>0</v>
      </c>
      <c r="D59" s="126">
        <f t="shared" si="10"/>
        <v>0</v>
      </c>
      <c r="E59" s="126">
        <v>0</v>
      </c>
      <c r="F59" s="126">
        <v>0</v>
      </c>
      <c r="G59" s="127">
        <f t="shared" si="11"/>
        <v>0</v>
      </c>
    </row>
    <row r="60" spans="1:9" ht="9.75" customHeight="1" x14ac:dyDescent="0.2">
      <c r="A60" s="25" t="s">
        <v>43</v>
      </c>
      <c r="B60" s="126">
        <v>0</v>
      </c>
      <c r="C60" s="126">
        <v>0</v>
      </c>
      <c r="D60" s="126">
        <f t="shared" si="10"/>
        <v>0</v>
      </c>
      <c r="E60" s="126">
        <v>0</v>
      </c>
      <c r="F60" s="126">
        <v>0</v>
      </c>
      <c r="G60" s="127">
        <f t="shared" si="11"/>
        <v>0</v>
      </c>
    </row>
    <row r="61" spans="1:9" ht="10.5" customHeight="1" x14ac:dyDescent="0.2">
      <c r="A61" s="25" t="s">
        <v>44</v>
      </c>
      <c r="B61" s="126">
        <v>0</v>
      </c>
      <c r="C61" s="126">
        <v>0</v>
      </c>
      <c r="D61" s="126">
        <f t="shared" si="10"/>
        <v>0</v>
      </c>
      <c r="E61" s="126">
        <v>0</v>
      </c>
      <c r="F61" s="126">
        <v>0</v>
      </c>
      <c r="G61" s="127">
        <f t="shared" si="11"/>
        <v>0</v>
      </c>
    </row>
    <row r="62" spans="1:9" ht="10.5" customHeight="1" x14ac:dyDescent="0.2">
      <c r="A62" s="25" t="s">
        <v>45</v>
      </c>
      <c r="B62" s="126">
        <v>0</v>
      </c>
      <c r="C62" s="126">
        <v>0</v>
      </c>
      <c r="D62" s="126">
        <f t="shared" si="10"/>
        <v>0</v>
      </c>
      <c r="E62" s="126">
        <v>0</v>
      </c>
      <c r="F62" s="126">
        <v>0</v>
      </c>
      <c r="G62" s="127">
        <f t="shared" si="11"/>
        <v>0</v>
      </c>
    </row>
    <row r="63" spans="1:9" ht="9.75" customHeight="1" x14ac:dyDescent="0.2">
      <c r="A63" s="133" t="s">
        <v>46</v>
      </c>
      <c r="B63" s="126">
        <v>0</v>
      </c>
      <c r="C63" s="126">
        <v>0</v>
      </c>
      <c r="D63" s="126">
        <f t="shared" si="10"/>
        <v>0</v>
      </c>
      <c r="E63" s="126">
        <v>0</v>
      </c>
      <c r="F63" s="126">
        <v>0</v>
      </c>
      <c r="G63" s="127">
        <f t="shared" si="11"/>
        <v>0</v>
      </c>
    </row>
    <row r="64" spans="1:9" ht="10.5" customHeight="1" x14ac:dyDescent="0.2">
      <c r="A64" s="25" t="s">
        <v>47</v>
      </c>
      <c r="B64" s="126">
        <v>0</v>
      </c>
      <c r="C64" s="126">
        <v>0</v>
      </c>
      <c r="D64" s="126">
        <f t="shared" si="10"/>
        <v>0</v>
      </c>
      <c r="E64" s="126">
        <v>0</v>
      </c>
      <c r="F64" s="126">
        <v>0</v>
      </c>
      <c r="G64" s="127">
        <f t="shared" si="11"/>
        <v>0</v>
      </c>
    </row>
    <row r="65" spans="1:8" ht="10.5" customHeight="1" x14ac:dyDescent="0.2">
      <c r="A65" s="25" t="s">
        <v>48</v>
      </c>
      <c r="B65" s="126">
        <v>0</v>
      </c>
      <c r="C65" s="126">
        <v>0</v>
      </c>
      <c r="D65" s="126">
        <f>B65+C65</f>
        <v>0</v>
      </c>
      <c r="E65" s="126">
        <v>0</v>
      </c>
      <c r="F65" s="126">
        <v>0</v>
      </c>
      <c r="G65" s="127">
        <f t="shared" si="11"/>
        <v>0</v>
      </c>
    </row>
    <row r="66" spans="1:8" ht="16.5" x14ac:dyDescent="0.2">
      <c r="A66" s="132" t="s">
        <v>33</v>
      </c>
      <c r="B66" s="220">
        <f>B67+B68+B69+B70</f>
        <v>0</v>
      </c>
      <c r="C66" s="220">
        <f t="shared" ref="C66:G66" si="14">C67+C68+C69+C70</f>
        <v>0</v>
      </c>
      <c r="D66" s="220">
        <f t="shared" si="14"/>
        <v>0</v>
      </c>
      <c r="E66" s="220">
        <f t="shared" si="14"/>
        <v>0</v>
      </c>
      <c r="F66" s="220">
        <f t="shared" si="14"/>
        <v>0</v>
      </c>
      <c r="G66" s="221">
        <f t="shared" si="14"/>
        <v>0</v>
      </c>
    </row>
    <row r="67" spans="1:8" ht="16.5" x14ac:dyDescent="0.2">
      <c r="A67" s="25" t="s">
        <v>34</v>
      </c>
      <c r="B67" s="222">
        <v>0</v>
      </c>
      <c r="C67" s="222">
        <v>0</v>
      </c>
      <c r="D67" s="222">
        <f>B67+C67</f>
        <v>0</v>
      </c>
      <c r="E67" s="222">
        <v>0</v>
      </c>
      <c r="F67" s="222">
        <v>0</v>
      </c>
      <c r="G67" s="223">
        <f t="shared" si="11"/>
        <v>0</v>
      </c>
    </row>
    <row r="68" spans="1:8" ht="16.5" x14ac:dyDescent="0.2">
      <c r="A68" s="133" t="s">
        <v>35</v>
      </c>
      <c r="B68" s="222">
        <v>0</v>
      </c>
      <c r="C68" s="222">
        <v>0</v>
      </c>
      <c r="D68" s="222">
        <f t="shared" ref="D68:D70" si="15">B68+C68</f>
        <v>0</v>
      </c>
      <c r="E68" s="222">
        <v>0</v>
      </c>
      <c r="F68" s="222">
        <v>0</v>
      </c>
      <c r="G68" s="223">
        <f t="shared" si="11"/>
        <v>0</v>
      </c>
    </row>
    <row r="69" spans="1:8" ht="8.25" customHeight="1" x14ac:dyDescent="0.2">
      <c r="A69" s="25" t="s">
        <v>36</v>
      </c>
      <c r="B69" s="222">
        <v>0</v>
      </c>
      <c r="C69" s="222">
        <v>0</v>
      </c>
      <c r="D69" s="222">
        <f t="shared" si="15"/>
        <v>0</v>
      </c>
      <c r="E69" s="222">
        <v>0</v>
      </c>
      <c r="F69" s="222">
        <v>0</v>
      </c>
      <c r="G69" s="223">
        <f t="shared" si="11"/>
        <v>0</v>
      </c>
    </row>
    <row r="70" spans="1:8" ht="8.25" customHeight="1" x14ac:dyDescent="0.2">
      <c r="A70" s="25" t="s">
        <v>37</v>
      </c>
      <c r="B70" s="222">
        <v>0</v>
      </c>
      <c r="C70" s="222">
        <v>0</v>
      </c>
      <c r="D70" s="222">
        <f t="shared" si="15"/>
        <v>0</v>
      </c>
      <c r="E70" s="222">
        <v>0</v>
      </c>
      <c r="F70" s="222">
        <v>0</v>
      </c>
      <c r="G70" s="223">
        <f t="shared" si="11"/>
        <v>0</v>
      </c>
    </row>
    <row r="71" spans="1:8" ht="10.5" customHeight="1" x14ac:dyDescent="0.2">
      <c r="A71" s="134" t="s">
        <v>14</v>
      </c>
      <c r="B71" s="135">
        <f>B8+B38</f>
        <v>812724433</v>
      </c>
      <c r="C71" s="135">
        <f t="shared" ref="C71:G71" si="16">C8+C38</f>
        <v>26072669</v>
      </c>
      <c r="D71" s="135">
        <f t="shared" si="16"/>
        <v>838797102</v>
      </c>
      <c r="E71" s="135">
        <f t="shared" si="16"/>
        <v>380075394</v>
      </c>
      <c r="F71" s="135">
        <f t="shared" si="16"/>
        <v>370124252</v>
      </c>
      <c r="G71" s="136">
        <f t="shared" si="16"/>
        <v>458721708</v>
      </c>
    </row>
    <row r="72" spans="1:8" ht="6.75" customHeight="1" x14ac:dyDescent="0.2">
      <c r="A72" s="51"/>
      <c r="B72" s="51"/>
      <c r="C72" s="51"/>
      <c r="D72" s="51"/>
      <c r="E72" s="51"/>
      <c r="F72" s="51"/>
      <c r="G72" s="51"/>
    </row>
    <row r="73" spans="1:8" ht="14.25" customHeight="1" x14ac:dyDescent="0.2">
      <c r="A73" s="51"/>
      <c r="B73" s="51"/>
      <c r="C73" s="51"/>
      <c r="D73" s="51"/>
      <c r="E73" s="51"/>
      <c r="F73" s="51"/>
      <c r="G73" s="51"/>
    </row>
    <row r="74" spans="1:8" x14ac:dyDescent="0.2">
      <c r="A74" s="51"/>
      <c r="B74" s="51"/>
      <c r="C74" s="51"/>
      <c r="D74" s="51"/>
      <c r="E74" s="51"/>
      <c r="F74" s="51"/>
      <c r="G74" s="51"/>
    </row>
    <row r="75" spans="1:8" ht="10.5" customHeight="1" x14ac:dyDescent="0.2">
      <c r="A75" s="51"/>
      <c r="B75" s="51"/>
      <c r="C75" s="51"/>
      <c r="D75" s="51"/>
      <c r="E75" s="51"/>
      <c r="F75" s="51"/>
      <c r="G75" s="51"/>
    </row>
    <row r="76" spans="1:8" ht="12" customHeight="1" x14ac:dyDescent="0.2">
      <c r="A76" s="51"/>
      <c r="B76" s="137"/>
      <c r="C76" s="137"/>
      <c r="D76" s="137"/>
      <c r="E76" s="137"/>
      <c r="F76" s="137"/>
      <c r="G76" s="137"/>
      <c r="H76" s="7"/>
    </row>
    <row r="77" spans="1:8" x14ac:dyDescent="0.2">
      <c r="B77" s="7"/>
      <c r="C77" s="7"/>
      <c r="D77" s="7"/>
      <c r="E77" s="7"/>
      <c r="F77" s="7"/>
      <c r="G77" s="7"/>
      <c r="H77" s="7"/>
    </row>
    <row r="78" spans="1:8" x14ac:dyDescent="0.2">
      <c r="B78" s="7"/>
      <c r="C78" s="7"/>
      <c r="D78" s="7"/>
      <c r="E78" s="7"/>
      <c r="F78" s="7"/>
      <c r="G78" s="7"/>
      <c r="H78" s="7"/>
    </row>
  </sheetData>
  <mergeCells count="8">
    <mergeCell ref="A6:A7"/>
    <mergeCell ref="B6:F6"/>
    <mergeCell ref="G6:G7"/>
    <mergeCell ref="A1:G1"/>
    <mergeCell ref="A2:G2"/>
    <mergeCell ref="A3:G3"/>
    <mergeCell ref="A4:G4"/>
    <mergeCell ref="A5:G5"/>
  </mergeCells>
  <printOptions horizontalCentered="1"/>
  <pageMargins left="0.31496062992125984" right="0.31496062992125984" top="0.35433070866141736" bottom="0.15748031496062992" header="0.31496062992125984" footer="0.31496062992125984"/>
  <pageSetup paperSize="9" scale="96" orientation="portrait" r:id="rId1"/>
  <ignoredErrors>
    <ignoredError sqref="D18 D26 G18 G26 D33 G33 D48 D56 D66 G56 G66 G48" formula="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zoomScale="130" zoomScaleNormal="130" workbookViewId="0">
      <selection activeCell="J34" sqref="J34"/>
    </sheetView>
  </sheetViews>
  <sheetFormatPr baseColWidth="10" defaultColWidth="8.83203125" defaultRowHeight="12.75" x14ac:dyDescent="0.2"/>
  <cols>
    <col min="1" max="1" width="31.5" style="173" customWidth="1"/>
    <col min="2" max="7" width="14.33203125" style="173" customWidth="1"/>
    <col min="8" max="8" width="14.33203125" style="189" bestFit="1" customWidth="1"/>
    <col min="9" max="16384" width="8.83203125" style="173"/>
  </cols>
  <sheetData>
    <row r="1" spans="1:8" ht="12" customHeight="1" x14ac:dyDescent="0.2">
      <c r="A1" s="398" t="s">
        <v>130</v>
      </c>
      <c r="B1" s="399"/>
      <c r="C1" s="399"/>
      <c r="D1" s="399"/>
      <c r="E1" s="399"/>
      <c r="F1" s="399"/>
      <c r="G1" s="400"/>
    </row>
    <row r="2" spans="1:8" ht="12" customHeight="1" x14ac:dyDescent="0.2">
      <c r="A2" s="401" t="s">
        <v>148</v>
      </c>
      <c r="B2" s="402"/>
      <c r="C2" s="402"/>
      <c r="D2" s="402"/>
      <c r="E2" s="402"/>
      <c r="F2" s="402"/>
      <c r="G2" s="403"/>
    </row>
    <row r="3" spans="1:8" ht="12" customHeight="1" x14ac:dyDescent="0.2">
      <c r="A3" s="401" t="s">
        <v>177</v>
      </c>
      <c r="B3" s="402"/>
      <c r="C3" s="402"/>
      <c r="D3" s="402"/>
      <c r="E3" s="402"/>
      <c r="F3" s="402"/>
      <c r="G3" s="403"/>
    </row>
    <row r="4" spans="1:8" ht="12" customHeight="1" x14ac:dyDescent="0.2">
      <c r="A4" s="401" t="s">
        <v>449</v>
      </c>
      <c r="B4" s="402"/>
      <c r="C4" s="402"/>
      <c r="D4" s="402"/>
      <c r="E4" s="402"/>
      <c r="F4" s="402"/>
      <c r="G4" s="403"/>
    </row>
    <row r="5" spans="1:8" ht="12" customHeight="1" x14ac:dyDescent="0.2">
      <c r="A5" s="404" t="s">
        <v>166</v>
      </c>
      <c r="B5" s="405"/>
      <c r="C5" s="405"/>
      <c r="D5" s="405"/>
      <c r="E5" s="405"/>
      <c r="F5" s="405"/>
      <c r="G5" s="406"/>
    </row>
    <row r="6" spans="1:8" ht="10.5" customHeight="1" x14ac:dyDescent="0.2">
      <c r="A6" s="394" t="s">
        <v>50</v>
      </c>
      <c r="B6" s="396" t="s">
        <v>354</v>
      </c>
      <c r="C6" s="397"/>
      <c r="D6" s="397"/>
      <c r="E6" s="397"/>
      <c r="F6" s="397"/>
      <c r="G6" s="181"/>
    </row>
    <row r="7" spans="1:8" ht="22.5" customHeight="1" x14ac:dyDescent="0.2">
      <c r="A7" s="395"/>
      <c r="B7" s="182" t="s">
        <v>355</v>
      </c>
      <c r="C7" s="182" t="s">
        <v>129</v>
      </c>
      <c r="D7" s="182" t="s">
        <v>356</v>
      </c>
      <c r="E7" s="182" t="s">
        <v>106</v>
      </c>
      <c r="F7" s="182" t="s">
        <v>108</v>
      </c>
      <c r="G7" s="183" t="s">
        <v>357</v>
      </c>
    </row>
    <row r="8" spans="1:8" s="259" customFormat="1" ht="17.25" customHeight="1" x14ac:dyDescent="0.2">
      <c r="A8" s="172" t="s">
        <v>341</v>
      </c>
      <c r="B8" s="257">
        <f>B9+B10+B11+B14+B15+B18</f>
        <v>32951112</v>
      </c>
      <c r="C8" s="256">
        <f>C9+C10+C11+C14+C15+C18</f>
        <v>-5574</v>
      </c>
      <c r="D8" s="257">
        <f>D9+D10+D11+D14+D15+D18</f>
        <v>32945538</v>
      </c>
      <c r="E8" s="257">
        <f>E9+E10+E11+E14+E15+E18</f>
        <v>15034138</v>
      </c>
      <c r="F8" s="257">
        <f t="shared" ref="F8" si="0">F9+F10+F11+F14+F15+F18</f>
        <v>15034138</v>
      </c>
      <c r="G8" s="257">
        <f>G9+G10+G11+G14+G15+G18</f>
        <v>17911400</v>
      </c>
      <c r="H8" s="258"/>
    </row>
    <row r="9" spans="1:8" ht="19.5" customHeight="1" x14ac:dyDescent="0.2">
      <c r="A9" s="179" t="s">
        <v>342</v>
      </c>
      <c r="B9" s="207">
        <v>15816534</v>
      </c>
      <c r="C9" s="207">
        <v>-2676</v>
      </c>
      <c r="D9" s="207">
        <v>15813858</v>
      </c>
      <c r="E9" s="207">
        <v>7215886</v>
      </c>
      <c r="F9" s="207">
        <v>7215886</v>
      </c>
      <c r="G9" s="202">
        <v>8597972</v>
      </c>
    </row>
    <row r="10" spans="1:8" ht="15.75" customHeight="1" x14ac:dyDescent="0.2">
      <c r="A10" s="178" t="s">
        <v>343</v>
      </c>
      <c r="B10" s="207">
        <v>17134578</v>
      </c>
      <c r="C10" s="207">
        <v>-2898</v>
      </c>
      <c r="D10" s="207">
        <v>17131680</v>
      </c>
      <c r="E10" s="207">
        <v>7818252</v>
      </c>
      <c r="F10" s="207">
        <v>7818252</v>
      </c>
      <c r="G10" s="202">
        <v>9313428</v>
      </c>
    </row>
    <row r="11" spans="1:8" ht="13.5" customHeight="1" x14ac:dyDescent="0.2">
      <c r="A11" s="178" t="s">
        <v>344</v>
      </c>
      <c r="B11" s="207">
        <v>0</v>
      </c>
      <c r="C11" s="207">
        <v>0</v>
      </c>
      <c r="D11" s="207">
        <v>0</v>
      </c>
      <c r="E11" s="207">
        <v>0</v>
      </c>
      <c r="F11" s="207">
        <v>0</v>
      </c>
      <c r="G11" s="202">
        <v>0</v>
      </c>
    </row>
    <row r="12" spans="1:8" x14ac:dyDescent="0.2">
      <c r="A12" s="175" t="s">
        <v>345</v>
      </c>
      <c r="B12" s="207">
        <v>0</v>
      </c>
      <c r="C12" s="207">
        <v>0</v>
      </c>
      <c r="D12" s="207">
        <f>B12+C12</f>
        <v>0</v>
      </c>
      <c r="E12" s="207">
        <v>0</v>
      </c>
      <c r="F12" s="202">
        <v>0</v>
      </c>
      <c r="G12" s="202">
        <f>D12-E12</f>
        <v>0</v>
      </c>
    </row>
    <row r="13" spans="1:8" ht="18" x14ac:dyDescent="0.2">
      <c r="A13" s="175" t="s">
        <v>346</v>
      </c>
      <c r="B13" s="207">
        <v>0</v>
      </c>
      <c r="C13" s="207">
        <v>0</v>
      </c>
      <c r="D13" s="207">
        <f>B13+C13</f>
        <v>0</v>
      </c>
      <c r="E13" s="207">
        <v>0</v>
      </c>
      <c r="F13" s="202">
        <v>0</v>
      </c>
      <c r="G13" s="202">
        <f>D13-E13</f>
        <v>0</v>
      </c>
    </row>
    <row r="14" spans="1:8" ht="15.75" customHeight="1" x14ac:dyDescent="0.2">
      <c r="A14" s="178" t="s">
        <v>347</v>
      </c>
      <c r="B14" s="207">
        <v>0</v>
      </c>
      <c r="C14" s="207">
        <v>0</v>
      </c>
      <c r="D14" s="207">
        <f>B14+C14</f>
        <v>0</v>
      </c>
      <c r="E14" s="207">
        <v>0</v>
      </c>
      <c r="F14" s="202">
        <v>0</v>
      </c>
      <c r="G14" s="202">
        <f>D14-E14</f>
        <v>0</v>
      </c>
    </row>
    <row r="15" spans="1:8" ht="27" x14ac:dyDescent="0.2">
      <c r="A15" s="178" t="s">
        <v>348</v>
      </c>
      <c r="B15" s="207">
        <f>B16+B17</f>
        <v>0</v>
      </c>
      <c r="C15" s="207">
        <f t="shared" ref="C15:G15" si="1">C16+C17</f>
        <v>0</v>
      </c>
      <c r="D15" s="207">
        <f>SUM(D16:D17)</f>
        <v>0</v>
      </c>
      <c r="E15" s="207">
        <f t="shared" si="1"/>
        <v>0</v>
      </c>
      <c r="F15" s="207">
        <f t="shared" si="1"/>
        <v>0</v>
      </c>
      <c r="G15" s="202">
        <f t="shared" si="1"/>
        <v>0</v>
      </c>
    </row>
    <row r="16" spans="1:8" ht="14.25" customHeight="1" x14ac:dyDescent="0.2">
      <c r="A16" s="175" t="s">
        <v>349</v>
      </c>
      <c r="B16" s="207">
        <v>0</v>
      </c>
      <c r="C16" s="207">
        <v>0</v>
      </c>
      <c r="D16" s="207">
        <f>B16+C16</f>
        <v>0</v>
      </c>
      <c r="E16" s="207">
        <v>0</v>
      </c>
      <c r="F16" s="207">
        <v>0</v>
      </c>
      <c r="G16" s="202">
        <f>D16-E16</f>
        <v>0</v>
      </c>
    </row>
    <row r="17" spans="1:7" ht="14.25" customHeight="1" x14ac:dyDescent="0.2">
      <c r="A17" s="175" t="s">
        <v>350</v>
      </c>
      <c r="B17" s="207">
        <v>0</v>
      </c>
      <c r="C17" s="207">
        <v>0</v>
      </c>
      <c r="D17" s="207">
        <f>B17+C17</f>
        <v>0</v>
      </c>
      <c r="E17" s="207">
        <v>0</v>
      </c>
      <c r="F17" s="207">
        <v>0</v>
      </c>
      <c r="G17" s="202">
        <f>D17-E17</f>
        <v>0</v>
      </c>
    </row>
    <row r="18" spans="1:7" x14ac:dyDescent="0.2">
      <c r="A18" s="178" t="s">
        <v>351</v>
      </c>
      <c r="B18" s="207">
        <v>0</v>
      </c>
      <c r="C18" s="207">
        <v>0</v>
      </c>
      <c r="D18" s="207">
        <f>B18+C18</f>
        <v>0</v>
      </c>
      <c r="E18" s="207">
        <v>0</v>
      </c>
      <c r="F18" s="207">
        <v>0</v>
      </c>
      <c r="G18" s="202">
        <f>D18-E18</f>
        <v>0</v>
      </c>
    </row>
    <row r="19" spans="1:7" ht="18" x14ac:dyDescent="0.2">
      <c r="A19" s="176" t="s">
        <v>352</v>
      </c>
      <c r="B19" s="206">
        <f>B20+B21+B22+B25+B26+B29</f>
        <v>575102711</v>
      </c>
      <c r="C19" s="206">
        <f>C20+C21+C22+C25+C26+C29</f>
        <v>-109518</v>
      </c>
      <c r="D19" s="206">
        <f>D20+D21+D22+D25+D26+D29</f>
        <v>574993193</v>
      </c>
      <c r="E19" s="206">
        <f t="shared" ref="E19" si="2">E20+E21+E22+E25+E26+E29</f>
        <v>316559193</v>
      </c>
      <c r="F19" s="206">
        <f>F20+F21+F22+F25+F26+F29</f>
        <v>306608051</v>
      </c>
      <c r="G19" s="208">
        <f>G20+G21+G22+G25+G26+G29</f>
        <v>258434000</v>
      </c>
    </row>
    <row r="20" spans="1:7" ht="18" customHeight="1" x14ac:dyDescent="0.2">
      <c r="A20" s="178" t="s">
        <v>342</v>
      </c>
      <c r="B20" s="207">
        <v>187067419</v>
      </c>
      <c r="C20" s="207">
        <v>-36141</v>
      </c>
      <c r="D20" s="207">
        <v>189747754</v>
      </c>
      <c r="E20" s="202">
        <v>104464534</v>
      </c>
      <c r="F20" s="202">
        <v>101180657</v>
      </c>
      <c r="G20" s="202">
        <v>85283220</v>
      </c>
    </row>
    <row r="21" spans="1:7" ht="18" customHeight="1" x14ac:dyDescent="0.2">
      <c r="A21" s="178" t="s">
        <v>343</v>
      </c>
      <c r="B21" s="207">
        <v>388035292</v>
      </c>
      <c r="C21" s="200">
        <v>-73377</v>
      </c>
      <c r="D21" s="207">
        <v>385245439</v>
      </c>
      <c r="E21" s="202">
        <v>212094659</v>
      </c>
      <c r="F21" s="202">
        <v>205427394</v>
      </c>
      <c r="G21" s="202">
        <v>173150780</v>
      </c>
    </row>
    <row r="22" spans="1:7" ht="18" customHeight="1" x14ac:dyDescent="0.2">
      <c r="A22" s="178" t="s">
        <v>344</v>
      </c>
      <c r="B22" s="207">
        <f>B23+B24</f>
        <v>0</v>
      </c>
      <c r="C22" s="207">
        <f t="shared" ref="C22:F22" si="3">C23+C24</f>
        <v>0</v>
      </c>
      <c r="D22" s="207">
        <f>D23+D24</f>
        <v>0</v>
      </c>
      <c r="E22" s="207">
        <f t="shared" si="3"/>
        <v>0</v>
      </c>
      <c r="F22" s="207">
        <f t="shared" si="3"/>
        <v>0</v>
      </c>
      <c r="G22" s="202">
        <v>0</v>
      </c>
    </row>
    <row r="23" spans="1:7" ht="15.75" customHeight="1" x14ac:dyDescent="0.2">
      <c r="A23" s="175" t="s">
        <v>345</v>
      </c>
      <c r="B23" s="207">
        <v>0</v>
      </c>
      <c r="C23" s="207">
        <v>0</v>
      </c>
      <c r="D23" s="207">
        <f>B23+C23</f>
        <v>0</v>
      </c>
      <c r="E23" s="207">
        <v>0</v>
      </c>
      <c r="F23" s="207">
        <v>0</v>
      </c>
      <c r="G23" s="202">
        <f>D23-E23</f>
        <v>0</v>
      </c>
    </row>
    <row r="24" spans="1:7" ht="15.75" customHeight="1" x14ac:dyDescent="0.2">
      <c r="A24" s="175" t="s">
        <v>346</v>
      </c>
      <c r="B24" s="207">
        <v>0</v>
      </c>
      <c r="C24" s="207">
        <v>0</v>
      </c>
      <c r="D24" s="207">
        <f>B24+C24</f>
        <v>0</v>
      </c>
      <c r="E24" s="207">
        <v>0</v>
      </c>
      <c r="F24" s="207">
        <v>0</v>
      </c>
      <c r="G24" s="202">
        <f>D24-E24</f>
        <v>0</v>
      </c>
    </row>
    <row r="25" spans="1:7" ht="17.25" customHeight="1" x14ac:dyDescent="0.2">
      <c r="A25" s="178" t="s">
        <v>347</v>
      </c>
      <c r="B25" s="207">
        <v>0</v>
      </c>
      <c r="C25" s="207">
        <v>0</v>
      </c>
      <c r="D25" s="207">
        <f>B25+C25</f>
        <v>0</v>
      </c>
      <c r="E25" s="207">
        <v>0</v>
      </c>
      <c r="F25" s="207">
        <v>0</v>
      </c>
      <c r="G25" s="202">
        <f>D25-E25</f>
        <v>0</v>
      </c>
    </row>
    <row r="26" spans="1:7" ht="27.75" customHeight="1" x14ac:dyDescent="0.2">
      <c r="A26" s="178" t="s">
        <v>348</v>
      </c>
      <c r="B26" s="207">
        <f>B27+B28</f>
        <v>0</v>
      </c>
      <c r="C26" s="207">
        <f t="shared" ref="C26:F26" si="4">C27+C28</f>
        <v>0</v>
      </c>
      <c r="D26" s="207">
        <f>D27+D28</f>
        <v>0</v>
      </c>
      <c r="E26" s="207">
        <f t="shared" si="4"/>
        <v>0</v>
      </c>
      <c r="F26" s="207">
        <f t="shared" si="4"/>
        <v>0</v>
      </c>
      <c r="G26" s="202">
        <f>G27+G28</f>
        <v>0</v>
      </c>
    </row>
    <row r="27" spans="1:7" ht="15" customHeight="1" x14ac:dyDescent="0.2">
      <c r="A27" s="175" t="s">
        <v>349</v>
      </c>
      <c r="B27" s="207">
        <v>0</v>
      </c>
      <c r="C27" s="207">
        <v>0</v>
      </c>
      <c r="D27" s="207">
        <f>B27+C27</f>
        <v>0</v>
      </c>
      <c r="E27" s="207">
        <v>0</v>
      </c>
      <c r="F27" s="207">
        <v>0</v>
      </c>
      <c r="G27" s="202">
        <f>D27-E27</f>
        <v>0</v>
      </c>
    </row>
    <row r="28" spans="1:7" ht="15" customHeight="1" x14ac:dyDescent="0.2">
      <c r="A28" s="175" t="s">
        <v>350</v>
      </c>
      <c r="B28" s="207">
        <v>0</v>
      </c>
      <c r="C28" s="207">
        <v>0</v>
      </c>
      <c r="D28" s="207">
        <f>B28+C28</f>
        <v>0</v>
      </c>
      <c r="E28" s="207">
        <v>0</v>
      </c>
      <c r="F28" s="207">
        <v>0</v>
      </c>
      <c r="G28" s="202">
        <f>D28-E28</f>
        <v>0</v>
      </c>
    </row>
    <row r="29" spans="1:7" ht="16.5" customHeight="1" x14ac:dyDescent="0.2">
      <c r="A29" s="178" t="s">
        <v>351</v>
      </c>
      <c r="B29" s="207">
        <v>0</v>
      </c>
      <c r="C29" s="207">
        <v>0</v>
      </c>
      <c r="D29" s="207">
        <f>B29+C29</f>
        <v>0</v>
      </c>
      <c r="E29" s="207">
        <v>0</v>
      </c>
      <c r="F29" s="207">
        <v>0</v>
      </c>
      <c r="G29" s="202">
        <f>D29-E29</f>
        <v>0</v>
      </c>
    </row>
    <row r="30" spans="1:7" ht="18" x14ac:dyDescent="0.2">
      <c r="A30" s="180" t="s">
        <v>353</v>
      </c>
      <c r="B30" s="204">
        <f>B8+B19</f>
        <v>608053823</v>
      </c>
      <c r="C30" s="204">
        <f>C8+C19</f>
        <v>-115092</v>
      </c>
      <c r="D30" s="204">
        <f>D8+D19</f>
        <v>607938731</v>
      </c>
      <c r="E30" s="203">
        <f t="shared" ref="E30:F30" si="5">E8+E19</f>
        <v>331593331</v>
      </c>
      <c r="F30" s="203">
        <f t="shared" si="5"/>
        <v>321642189</v>
      </c>
      <c r="G30" s="199">
        <f>G8+G19</f>
        <v>276345400</v>
      </c>
    </row>
    <row r="31" spans="1:7" x14ac:dyDescent="0.2">
      <c r="A31" s="174"/>
      <c r="B31" s="145"/>
      <c r="C31" s="145"/>
      <c r="D31" s="145"/>
      <c r="E31" s="145"/>
      <c r="F31" s="145"/>
      <c r="G31" s="145"/>
    </row>
    <row r="32" spans="1:7" x14ac:dyDescent="0.2">
      <c r="A32" s="174"/>
      <c r="B32" s="145"/>
      <c r="C32" s="145"/>
      <c r="D32" s="145"/>
      <c r="E32" s="145"/>
      <c r="F32" s="145"/>
      <c r="G32" s="145"/>
    </row>
    <row r="33" spans="1:7" x14ac:dyDescent="0.2">
      <c r="A33" s="174"/>
      <c r="B33" s="145"/>
      <c r="C33" s="145"/>
      <c r="D33" s="145"/>
      <c r="E33" s="145"/>
      <c r="F33" s="145"/>
      <c r="G33" s="145"/>
    </row>
    <row r="34" spans="1:7" x14ac:dyDescent="0.2">
      <c r="A34" s="174"/>
      <c r="B34" s="145"/>
      <c r="C34" s="145"/>
      <c r="D34" s="145"/>
      <c r="E34" s="145"/>
      <c r="F34" s="145"/>
      <c r="G34" s="145"/>
    </row>
    <row r="35" spans="1:7" x14ac:dyDescent="0.2">
      <c r="A35" s="174"/>
      <c r="B35" s="145"/>
      <c r="C35" s="145"/>
      <c r="D35" s="145"/>
      <c r="E35" s="145"/>
      <c r="F35" s="145"/>
      <c r="G35" s="145"/>
    </row>
    <row r="36" spans="1:7" x14ac:dyDescent="0.2">
      <c r="A36" s="177"/>
      <c r="B36" s="177"/>
      <c r="C36" s="177"/>
      <c r="D36" s="177"/>
      <c r="E36" s="177"/>
      <c r="F36" s="177"/>
      <c r="G36" s="177"/>
    </row>
    <row r="37" spans="1:7" x14ac:dyDescent="0.2">
      <c r="A37" s="177"/>
      <c r="B37" s="177"/>
      <c r="C37" s="177"/>
      <c r="D37" s="177"/>
      <c r="E37" s="177"/>
      <c r="F37" s="177"/>
      <c r="G37" s="177"/>
    </row>
    <row r="38" spans="1:7" x14ac:dyDescent="0.2">
      <c r="A38" s="177"/>
      <c r="B38" s="177"/>
      <c r="C38" s="177"/>
      <c r="D38" s="177"/>
      <c r="E38" s="177"/>
      <c r="F38" s="177"/>
      <c r="G38" s="177"/>
    </row>
    <row r="39" spans="1:7" x14ac:dyDescent="0.2">
      <c r="A39" s="177"/>
      <c r="B39" s="177"/>
      <c r="C39" s="177"/>
      <c r="D39" s="177"/>
      <c r="E39" s="177"/>
      <c r="F39" s="177"/>
      <c r="G39" s="177"/>
    </row>
    <row r="40" spans="1:7" x14ac:dyDescent="0.2">
      <c r="A40" s="177"/>
      <c r="B40" s="177"/>
      <c r="C40" s="177"/>
      <c r="D40" s="177"/>
      <c r="E40" s="177"/>
      <c r="F40" s="177"/>
      <c r="G40" s="177"/>
    </row>
    <row r="44" spans="1:7" x14ac:dyDescent="0.2">
      <c r="B44" s="138"/>
      <c r="C44" s="138"/>
      <c r="D44" s="138"/>
      <c r="E44" s="138"/>
      <c r="F44" s="138"/>
      <c r="G44" s="138"/>
    </row>
  </sheetData>
  <mergeCells count="7">
    <mergeCell ref="A6:A7"/>
    <mergeCell ref="B6:F6"/>
    <mergeCell ref="A1:G1"/>
    <mergeCell ref="A2:G2"/>
    <mergeCell ref="A3:G3"/>
    <mergeCell ref="A4:G4"/>
    <mergeCell ref="A5:G5"/>
  </mergeCells>
  <printOptions horizontalCentered="1"/>
  <pageMargins left="0.70866141732283472" right="0.70866141732283472" top="0.74803149606299213" bottom="0.74803149606299213" header="0.31496062992125984" footer="0.31496062992125984"/>
  <pageSetup scale="85" orientation="portrait" r:id="rId1"/>
  <ignoredErrors>
    <ignoredError sqref="D15 G15 D19 D22 D26 G19 G26"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4</vt:i4>
      </vt:variant>
    </vt:vector>
  </HeadingPairs>
  <TitlesOfParts>
    <vt:vector size="13" baseType="lpstr">
      <vt:lpstr>FORMATO 1</vt:lpstr>
      <vt:lpstr>FORMATO 2</vt:lpstr>
      <vt:lpstr>FORMATO 3</vt:lpstr>
      <vt:lpstr>FORMATO 4</vt:lpstr>
      <vt:lpstr>FORMATO 5</vt:lpstr>
      <vt:lpstr>FORMATO 6A</vt:lpstr>
      <vt:lpstr>FORMATO 6B</vt:lpstr>
      <vt:lpstr>FORMATO 6C</vt:lpstr>
      <vt:lpstr>FORMATO 6D</vt:lpstr>
      <vt:lpstr>'FORMATO 1'!Área_de_impresión</vt:lpstr>
      <vt:lpstr>'FORMATO 2'!Área_de_impresión</vt:lpstr>
      <vt:lpstr>'FORMATO 5'!Área_de_impresión</vt:lpstr>
      <vt:lpstr>'FORMATO 6D'!Área_de_impresión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DOF</dc:creator>
  <cp:lastModifiedBy>Edith</cp:lastModifiedBy>
  <cp:lastPrinted>2019-04-09T19:43:15Z</cp:lastPrinted>
  <dcterms:created xsi:type="dcterms:W3CDTF">2016-11-15T19:19:05Z</dcterms:created>
  <dcterms:modified xsi:type="dcterms:W3CDTF">2019-07-19T21:39:41Z</dcterms:modified>
</cp:coreProperties>
</file>