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PODER LEGISLATIVO\"/>
    </mc:Choice>
  </mc:AlternateContent>
  <bookViews>
    <workbookView xWindow="-120" yWindow="-120" windowWidth="20640" windowHeight="11760" tabRatio="929" activeTab="8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5" l="1"/>
  <c r="I70" i="5"/>
  <c r="H70" i="5"/>
  <c r="G70" i="5"/>
  <c r="D70" i="5"/>
  <c r="F71" i="5"/>
  <c r="F70" i="5" s="1"/>
  <c r="E70" i="5"/>
  <c r="F18" i="9" l="1"/>
  <c r="F17" i="9"/>
  <c r="F16" i="9"/>
  <c r="D32" i="9"/>
  <c r="C32" i="9"/>
  <c r="G15" i="9"/>
  <c r="G8" i="9" s="1"/>
  <c r="G32" i="9" s="1"/>
  <c r="F15" i="9"/>
  <c r="F8" i="9" s="1"/>
  <c r="F32" i="9" s="1"/>
  <c r="E15" i="9"/>
  <c r="E8" i="9" s="1"/>
  <c r="E32" i="9" s="1"/>
  <c r="D15" i="9"/>
  <c r="D8" i="9" s="1"/>
  <c r="C15" i="9"/>
  <c r="C8" i="9"/>
  <c r="B32" i="9"/>
  <c r="B15" i="9"/>
  <c r="B8" i="9" s="1"/>
  <c r="D37" i="6" l="1"/>
  <c r="G26" i="6" l="1"/>
  <c r="E13" i="6"/>
  <c r="F78" i="5"/>
  <c r="E57" i="4"/>
  <c r="D57" i="4"/>
  <c r="D58" i="4" s="1"/>
  <c r="E67" i="16" l="1"/>
  <c r="F67" i="16"/>
  <c r="E8" i="16"/>
  <c r="F8" i="16"/>
  <c r="G55" i="6" l="1"/>
  <c r="E55" i="6"/>
  <c r="H55" i="6" s="1"/>
  <c r="G54" i="6"/>
  <c r="E54" i="6"/>
  <c r="H54" i="6" s="1"/>
  <c r="G53" i="6"/>
  <c r="E53" i="6"/>
  <c r="H53" i="6" s="1"/>
  <c r="G52" i="6"/>
  <c r="E52" i="6"/>
  <c r="H52" i="6" s="1"/>
  <c r="G51" i="6"/>
  <c r="E51" i="6"/>
  <c r="H51" i="6" s="1"/>
  <c r="G50" i="6"/>
  <c r="E50" i="6"/>
  <c r="H50" i="6" s="1"/>
  <c r="G49" i="6"/>
  <c r="E49" i="6"/>
  <c r="H49" i="6" s="1"/>
  <c r="G48" i="6"/>
  <c r="E48" i="6"/>
  <c r="H48" i="6" s="1"/>
  <c r="E46" i="6"/>
  <c r="H46" i="6" s="1"/>
  <c r="E45" i="6"/>
  <c r="H45" i="6" s="1"/>
  <c r="E44" i="6"/>
  <c r="H44" i="6" s="1"/>
  <c r="E43" i="6"/>
  <c r="H43" i="6" s="1"/>
  <c r="E42" i="6"/>
  <c r="H42" i="6" s="1"/>
  <c r="G41" i="6"/>
  <c r="E41" i="6"/>
  <c r="H41" i="6" s="1"/>
  <c r="E40" i="6"/>
  <c r="H40" i="6" s="1"/>
  <c r="E39" i="6"/>
  <c r="H39" i="6" s="1"/>
  <c r="E38" i="6"/>
  <c r="H38" i="6" s="1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G17" i="6" s="1"/>
  <c r="E18" i="6"/>
  <c r="H18" i="6" s="1"/>
  <c r="G16" i="6"/>
  <c r="E16" i="6"/>
  <c r="H16" i="6" s="1"/>
  <c r="G15" i="6"/>
  <c r="E15" i="6"/>
  <c r="H15" i="6" s="1"/>
  <c r="E14" i="6"/>
  <c r="H14" i="6" s="1"/>
  <c r="H13" i="6"/>
  <c r="G13" i="6"/>
  <c r="G12" i="6"/>
  <c r="E12" i="6"/>
  <c r="H12" i="6" s="1"/>
  <c r="G11" i="6"/>
  <c r="E11" i="6"/>
  <c r="H11" i="6" s="1"/>
  <c r="G10" i="6"/>
  <c r="E10" i="6"/>
  <c r="H10" i="6" s="1"/>
  <c r="F36" i="5" l="1"/>
  <c r="G14" i="5"/>
  <c r="H14" i="5" s="1"/>
  <c r="I14" i="5" s="1"/>
  <c r="F14" i="5"/>
  <c r="B24" i="16" l="1"/>
  <c r="C47" i="6" l="1"/>
  <c r="C17" i="6"/>
  <c r="C9" i="6"/>
  <c r="G9" i="6"/>
  <c r="I36" i="5"/>
  <c r="F16" i="5"/>
  <c r="I16" i="5"/>
  <c r="D9" i="6" l="1"/>
  <c r="H15" i="5" l="1"/>
  <c r="H43" i="5" s="1"/>
  <c r="G43" i="5"/>
  <c r="E43" i="5"/>
  <c r="E62" i="16" l="1"/>
  <c r="F35" i="2" l="1"/>
  <c r="E35" i="2"/>
  <c r="D35" i="2"/>
  <c r="C35" i="2"/>
  <c r="E56" i="6" l="1"/>
  <c r="C40" i="16" l="1"/>
  <c r="G47" i="6" l="1"/>
  <c r="G37" i="6"/>
  <c r="F47" i="6"/>
  <c r="F17" i="6"/>
  <c r="F9" i="6"/>
  <c r="E9" i="6" l="1"/>
  <c r="I15" i="5"/>
  <c r="I43" i="5" s="1"/>
  <c r="E9" i="4"/>
  <c r="C8" i="16"/>
  <c r="F62" i="16"/>
  <c r="C24" i="16"/>
  <c r="H56" i="6" l="1"/>
  <c r="H47" i="6" l="1"/>
  <c r="F43" i="5"/>
  <c r="H57" i="6" l="1"/>
  <c r="G57" i="6"/>
  <c r="F57" i="6"/>
  <c r="E57" i="6"/>
  <c r="D57" i="6"/>
  <c r="D47" i="6" s="1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D70" i="4" l="1"/>
  <c r="D55" i="4"/>
  <c r="E41" i="16" l="1"/>
  <c r="C83" i="6" l="1"/>
  <c r="E8" i="4" l="1"/>
  <c r="F74" i="16" l="1"/>
  <c r="F78" i="16" s="1"/>
  <c r="E74" i="16"/>
  <c r="E78" i="16" s="1"/>
  <c r="F56" i="16"/>
  <c r="E56" i="16"/>
  <c r="C59" i="16"/>
  <c r="B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18" i="16"/>
  <c r="E46" i="16" l="1"/>
  <c r="G17" i="2" s="1"/>
  <c r="B46" i="16"/>
  <c r="B61" i="16" s="1"/>
  <c r="F46" i="16"/>
  <c r="F58" i="16" s="1"/>
  <c r="F80" i="16" s="1"/>
  <c r="E58" i="16" l="1"/>
  <c r="E80" i="16" s="1"/>
  <c r="C10" i="8"/>
  <c r="C9" i="8" s="1"/>
  <c r="C83" i="8" l="1"/>
  <c r="C19" i="7"/>
  <c r="D19" i="7"/>
  <c r="E19" i="7"/>
  <c r="F19" i="7"/>
  <c r="G19" i="7"/>
  <c r="B19" i="7"/>
  <c r="B8" i="7"/>
  <c r="F37" i="6"/>
  <c r="D27" i="6"/>
  <c r="F27" i="6"/>
  <c r="G27" i="6"/>
  <c r="D17" i="6"/>
  <c r="D8" i="6" l="1"/>
  <c r="G8" i="6"/>
  <c r="B30" i="7"/>
  <c r="H37" i="6"/>
  <c r="H17" i="6"/>
  <c r="H27" i="6"/>
  <c r="C27" i="6"/>
  <c r="E27" i="6" s="1"/>
  <c r="H9" i="6" l="1"/>
  <c r="H8" i="6" s="1"/>
  <c r="C74" i="6" l="1"/>
  <c r="C70" i="6"/>
  <c r="C61" i="6"/>
  <c r="C57" i="6"/>
  <c r="C37" i="6"/>
  <c r="E37" i="6" s="1"/>
  <c r="E17" i="6"/>
  <c r="D83" i="6"/>
  <c r="D159" i="6" s="1"/>
  <c r="D11" i="7" s="1"/>
  <c r="E83" i="6"/>
  <c r="F83" i="6"/>
  <c r="G83" i="6"/>
  <c r="H83" i="6"/>
  <c r="H159" i="6" s="1"/>
  <c r="G78" i="5"/>
  <c r="H78" i="5"/>
  <c r="I78" i="5"/>
  <c r="D78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E17" i="4"/>
  <c r="C17" i="4"/>
  <c r="D13" i="4"/>
  <c r="E13" i="4"/>
  <c r="C13" i="4"/>
  <c r="C8" i="4"/>
  <c r="C13" i="2"/>
  <c r="C9" i="2"/>
  <c r="F8" i="6" l="1"/>
  <c r="E47" i="6"/>
  <c r="C8" i="6"/>
  <c r="G26" i="2"/>
  <c r="E21" i="4"/>
  <c r="E22" i="4" s="1"/>
  <c r="E23" i="4" s="1"/>
  <c r="E31" i="4" s="1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1" i="7" s="1"/>
  <c r="D21" i="4"/>
  <c r="D22" i="4" s="1"/>
  <c r="D23" i="4" s="1"/>
  <c r="D31" i="4" s="1"/>
  <c r="C8" i="2"/>
  <c r="C19" i="2" s="1"/>
  <c r="G9" i="2"/>
  <c r="E58" i="4"/>
  <c r="F159" i="6" l="1"/>
  <c r="E11" i="7" s="1"/>
  <c r="C159" i="6"/>
  <c r="E8" i="6"/>
  <c r="E159" i="6" s="1"/>
  <c r="D11" i="8"/>
  <c r="C8" i="7"/>
  <c r="C30" i="7" s="1"/>
  <c r="D8" i="7"/>
  <c r="D30" i="7" s="1"/>
  <c r="G8" i="2"/>
  <c r="G19" i="2" s="1"/>
  <c r="G11" i="7" l="1"/>
  <c r="G8" i="7" s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<sst xmlns="http://schemas.openxmlformats.org/spreadsheetml/2006/main" count="698" uniqueCount="468">
  <si>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</si>
  <si>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</si>
  <si>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</si>
  <si>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</si>
  <si>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</si>
  <si>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</si>
  <si>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</si>
  <si>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</si>
  <si>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</si>
  <si>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</si>
  <si>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</si>
  <si>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</si>
  <si>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</si>
  <si>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</si>
  <si>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</si>
  <si>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</si>
  <si>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</si>
  <si>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</si>
  <si>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</si>
  <si>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</si>
  <si>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</si>
  <si>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</si>
  <si>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</si>
  <si>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</si>
  <si>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</si>
  <si>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</si>
  <si>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</si>
  <si>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</si>
  <si>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</si>
  <si>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</si>
  <si>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</si>
  <si>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</si>
  <si>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</si>
  <si>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</si>
  <si>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</si>
  <si>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</si>
  <si>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</si>
  <si>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</si>
  <si>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</si>
  <si>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</si>
  <si>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</si>
  <si>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</si>
  <si>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</si>
  <si>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</si>
  <si>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</si>
  <si>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</si>
  <si>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</si>
  <si>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</si>
  <si>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</si>
  <si>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</si>
  <si>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</si>
  <si>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</si>
  <si>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</si>
  <si>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</si>
  <si>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</si>
  <si>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</si>
  <si>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</si>
  <si>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</si>
  <si>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</si>
  <si>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</si>
  <si>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</si>
  <si>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</si>
  <si>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</si>
  <si>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</si>
  <si>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</si>
  <si>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</si>
  <si>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</si>
  <si>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</si>
  <si>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</si>
  <si>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</si>
  <si>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</si>
  <si>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</si>
  <si>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</si>
  <si>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</si>
  <si>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</si>
  <si>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</si>
  <si>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</si>
  <si>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</si>
  <si>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</si>
  <si>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</si>
  <si>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</si>
  <si>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</si>
  <si>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</si>
  <si>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</si>
  <si>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</si>
  <si>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</si>
  <si>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</si>
  <si>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</si>
  <si>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</si>
  <si>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</si>
  <si>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</si>
  <si>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</si>
  <si>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</si>
  <si>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</si>
  <si>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</si>
  <si>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</si>
  <si>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</si>
  <si>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</si>
  <si>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</si>
  <si>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</si>
  <si>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</si>
  <si>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</si>
  <si>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</si>
  <si>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</si>
  <si>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</si>
  <si>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</si>
  <si>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</si>
  <si>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</si>
  <si>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</si>
  <si>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</si>
  <si>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</si>
  <si>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</si>
  <si>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</si>
  <si>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</si>
  <si>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</si>
  <si>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</si>
  <si>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</si>
  <si>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</si>
  <si>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</si>
  <si>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</si>
  <si>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</si>
  <si>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</si>
  <si>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</si>
  <si>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</si>
  <si>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</si>
  <si>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</si>
  <si>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</si>
  <si>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</si>
  <si>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</si>
  <si>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</si>
  <si>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</si>
  <si>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</si>
  <si>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</si>
  <si>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</si>
  <si>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</si>
  <si>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</si>
  <si>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</si>
  <si>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</si>
  <si>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</si>
  <si>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</si>
  <si>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</si>
  <si>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</si>
  <si>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</si>
  <si>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</si>
  <si>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</si>
  <si>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</si>
  <si>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</si>
  <si>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</si>
  <si>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</si>
  <si>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</si>
  <si>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</si>
  <si>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</si>
  <si>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</si>
  <si>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</si>
  <si>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</si>
  <si>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</si>
  <si>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</si>
  <si>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</si>
  <si>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</si>
  <si>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</si>
  <si>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</si>
  <si>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</si>
  <si>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</si>
  <si>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</si>
  <si>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</si>
  <si>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</si>
  <si>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</si>
  <si>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</si>
  <si>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</si>
  <si>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</si>
  <si>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</si>
  <si>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</si>
  <si>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</si>
  <si>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</si>
  <si>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</si>
  <si>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</si>
  <si>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</si>
  <si>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</si>
  <si>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</si>
  <si>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</si>
  <si>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</si>
  <si>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</si>
  <si>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</si>
  <si>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</si>
  <si>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</si>
  <si>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</si>
  <si>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</si>
  <si>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</si>
  <si>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</si>
  <si>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</si>
  <si>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</si>
  <si>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</si>
  <si>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</si>
  <si>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</si>
  <si>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</si>
  <si>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</si>
  <si>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</si>
  <si>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</si>
  <si>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</si>
  <si>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</si>
  <si>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</si>
  <si>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</si>
  <si>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</si>
  <si>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</si>
  <si>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</si>
  <si>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</si>
  <si>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</si>
  <si>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</si>
  <si>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</si>
  <si>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</si>
  <si>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</si>
  <si>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</si>
  <si>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</si>
  <si>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</si>
  <si>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</si>
  <si>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</si>
  <si>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</si>
  <si>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</si>
  <si>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</si>
  <si>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</si>
  <si>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</si>
  <si>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</si>
  <si>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</si>
  <si>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</si>
  <si>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</si>
  <si>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</si>
  <si>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</si>
  <si>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</si>
  <si>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</si>
  <si>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</si>
  <si>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</si>
  <si>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</si>
  <si>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</si>
  <si>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</si>
  <si>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</si>
  <si>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</si>
  <si>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</si>
  <si>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</si>
  <si>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</si>
  <si>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</si>
  <si>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</si>
  <si>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</si>
  <si>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</si>
  <si>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</si>
  <si>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</si>
  <si>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</si>
  <si>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</si>
  <si>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</si>
  <si>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</si>
  <si>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</si>
  <si>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</si>
  <si>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</si>
  <si>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</si>
  <si>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</si>
  <si>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</si>
  <si>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</si>
  <si>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</si>
  <si>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</si>
  <si>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</si>
  <si>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</si>
  <si>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</si>
  <si>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</si>
  <si>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</si>
  <si>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</si>
  <si>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</si>
  <si>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</si>
  <si>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</si>
  <si>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</si>
  <si>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</si>
  <si>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</si>
  <si>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</si>
  <si>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</si>
  <si>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</si>
  <si>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</si>
  <si>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</si>
  <si>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</si>
  <si>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</si>
  <si>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</si>
  <si>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</si>
  <si>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</si>
  <si>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</si>
  <si>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</si>
  <si>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</si>
  <si>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</si>
  <si>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</si>
  <si>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</si>
  <si>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</si>
  <si>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</si>
  <si>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</si>
  <si>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</si>
  <si>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</si>
  <si>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</si>
  <si>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</si>
  <si>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</si>
  <si>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</si>
  <si>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</si>
  <si>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</si>
  <si>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</si>
  <si>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</si>
  <si>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</si>
  <si>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</si>
  <si>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</si>
  <si>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</si>
  <si>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</si>
  <si>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</si>
  <si>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</si>
  <si>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</si>
  <si>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</si>
  <si>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</si>
  <si>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</si>
  <si>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</si>
  <si>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</si>
  <si>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</si>
  <si>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</si>
  <si>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</si>
  <si>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</si>
  <si>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</si>
  <si>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</si>
  <si>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</si>
  <si>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</si>
  <si>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</si>
  <si>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</si>
  <si>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</si>
  <si>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</si>
  <si>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</si>
  <si>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</si>
  <si>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</si>
  <si>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</si>
  <si>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</si>
  <si>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</si>
  <si>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</si>
  <si>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</si>
  <si>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</si>
  <si>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</si>
  <si>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</si>
  <si>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</si>
  <si>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</si>
  <si>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</si>
  <si>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</si>
  <si>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</si>
  <si>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</si>
  <si>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</si>
  <si>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</si>
  <si>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</si>
  <si>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</si>
  <si>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</si>
  <si>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</si>
  <si>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</si>
  <si>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</si>
  <si>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</si>
  <si>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</si>
  <si>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</si>
  <si>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</si>
  <si>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</si>
  <si>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</si>
  <si>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</si>
  <si>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</si>
  <si>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</si>
  <si>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</si>
  <si>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</si>
  <si>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</si>
  <si>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</si>
  <si>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</si>
  <si>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</si>
  <si>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</si>
  <si>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</si>
  <si>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</si>
  <si>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</si>
  <si>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</si>
  <si>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</si>
  <si>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</si>
  <si>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</si>
  <si>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</si>
  <si>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</si>
  <si>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</si>
  <si>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</si>
  <si>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</si>
  <si>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</si>
  <si>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</si>
  <si>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</si>
  <si>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</si>
  <si>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</si>
  <si>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</si>
  <si>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</si>
  <si>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</si>
  <si>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</si>
  <si>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</si>
  <si>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</si>
  <si>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</si>
  <si>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</si>
  <si>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</si>
  <si>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</si>
  <si>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</si>
  <si>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</si>
  <si>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</si>
  <si>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</si>
  <si>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</si>
  <si>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</si>
  <si>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</si>
  <si>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</si>
  <si>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</si>
  <si>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</si>
  <si>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</si>
  <si>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</si>
  <si>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</si>
  <si>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</si>
  <si>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</si>
  <si>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</si>
  <si>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</si>
  <si>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</si>
  <si>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</si>
  <si>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</si>
  <si>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</si>
  <si>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</si>
  <si>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</si>
  <si>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</si>
  <si>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</si>
  <si>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</si>
  <si>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</si>
  <si>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</si>
  <si>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</si>
  <si>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</si>
  <si>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</si>
  <si>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</si>
  <si>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</si>
  <si>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</si>
  <si>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</si>
  <si>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</si>
  <si>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</si>
  <si>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</si>
  <si>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</si>
  <si>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</si>
  <si>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</si>
  <si>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</si>
  <si>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</si>
  <si>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</si>
  <si>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</si>
  <si>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</si>
  <si>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</si>
  <si>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</si>
  <si>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</si>
  <si>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</si>
  <si>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</si>
  <si>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</si>
  <si>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</si>
  <si>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</si>
  <si>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</si>
  <si>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</si>
  <si>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</si>
  <si>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</si>
  <si>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</si>
  <si>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31 de Diciembre de 2019</t>
  </si>
  <si>
    <t>31 de Marzo 2020</t>
  </si>
  <si>
    <t>31 de Marzo de 2020</t>
  </si>
  <si>
    <t>al 31 de diciembre de 2019-1 (d)</t>
  </si>
  <si>
    <t>Del 1 de Enero al 31 de Marzo de 2020 (b)</t>
  </si>
  <si>
    <t>Del 1 de Enero Al 31 de Marzo de 2020 (b)</t>
  </si>
  <si>
    <t>31 de Diciembre  de 2019</t>
  </si>
  <si>
    <t>Al 31 de Marzo de 2020 y al 31 de diciembre de 2019</t>
  </si>
  <si>
    <t>Al 31 de Marzo de 2020 y al 31 de diciembre de 2019 (b)</t>
  </si>
  <si>
    <t>Al 31 de Marzo de 2020 y al 31 de Diciembre de 2019 (b)</t>
  </si>
  <si>
    <t>e1) Creacion de Leyes, Modificación, Derogac</t>
  </si>
  <si>
    <t>e2) Creacion de Leyes, Modificación, Derogac</t>
  </si>
  <si>
    <t>e3) Creacion de Leyes, Modificación, Derogac</t>
  </si>
  <si>
    <t xml:space="preserve"> 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</si>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</sst>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0" fillId="0" borderId="0" xfId="0" applyNumberFormat="1"/>
    <xf numFmtId="1" fontId="2" fillId="0" borderId="8" xfId="0" applyNumberFormat="1" applyFont="1" applyBorder="1" applyAlignment="1">
      <alignment horizontal="center" vertical="center"/>
    </xf>
    <xf numFmtId="0" fontId="6" fillId="0" borderId="0" xfId="0" applyFont="1"/>
    <xf numFmtId="43" fontId="0" fillId="0" borderId="0" xfId="1" applyFont="1"/>
    <xf numFmtId="43" fontId="2" fillId="0" borderId="11" xfId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1" fillId="0" borderId="8" xfId="1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3" borderId="22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43" fontId="13" fillId="0" borderId="0" xfId="1" applyFont="1" applyFill="1" applyBorder="1"/>
    <xf numFmtId="0" fontId="12" fillId="0" borderId="0" xfId="0" applyFont="1" applyFill="1"/>
    <xf numFmtId="0" fontId="7" fillId="5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3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3" fontId="2" fillId="0" borderId="8" xfId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 wrapText="1"/>
    </xf>
    <xf numFmtId="41" fontId="1" fillId="0" borderId="2" xfId="1" applyNumberFormat="1" applyFont="1" applyBorder="1" applyAlignment="1">
      <alignment horizontal="center" vertical="center" wrapText="1"/>
    </xf>
    <xf numFmtId="41" fontId="2" fillId="0" borderId="8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6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 wrapText="1"/>
    </xf>
    <xf numFmtId="41" fontId="1" fillId="0" borderId="2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 wrapText="1"/>
    </xf>
    <xf numFmtId="3" fontId="16" fillId="0" borderId="7" xfId="1" applyNumberFormat="1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0" fillId="0" borderId="0" xfId="0" applyNumberFormat="1"/>
    <xf numFmtId="1" fontId="1" fillId="0" borderId="8" xfId="1" applyNumberFormat="1" applyFont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1" fontId="1" fillId="0" borderId="2" xfId="1" applyNumberFormat="1" applyFont="1" applyBorder="1" applyAlignment="1">
      <alignment horizontal="center" vertical="center" wrapText="1"/>
    </xf>
    <xf numFmtId="41" fontId="1" fillId="0" borderId="3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1" fontId="2" fillId="0" borderId="18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21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Normal="100" workbookViewId="0">
      <selection activeCell="F67" sqref="F67"/>
    </sheetView>
  </sheetViews>
  <sheetFormatPr baseColWidth="10" defaultRowHeight="15"/>
  <cols>
    <col min="1" max="1" width="37.28515625" customWidth="1"/>
    <col min="2" max="2" width="12" style="197" bestFit="1" customWidth="1"/>
    <col min="3" max="3" width="12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27" bestFit="1" customWidth="1"/>
  </cols>
  <sheetData>
    <row r="1" spans="1:9">
      <c r="A1" s="245" t="s">
        <v>437</v>
      </c>
      <c r="B1" s="246"/>
      <c r="C1" s="246"/>
      <c r="D1" s="246"/>
      <c r="E1" s="246"/>
      <c r="F1" s="247"/>
      <c r="G1" s="1"/>
      <c r="H1" s="128"/>
      <c r="I1" s="128"/>
    </row>
    <row r="2" spans="1:9">
      <c r="A2" s="248" t="s">
        <v>442</v>
      </c>
      <c r="B2" s="249"/>
      <c r="C2" s="249"/>
      <c r="D2" s="249"/>
      <c r="E2" s="249"/>
      <c r="F2" s="250"/>
      <c r="G2" s="1"/>
      <c r="H2" s="128"/>
      <c r="I2" s="128"/>
    </row>
    <row r="3" spans="1:9">
      <c r="A3" s="248" t="s">
        <v>458</v>
      </c>
      <c r="B3" s="249"/>
      <c r="C3" s="249"/>
      <c r="D3" s="249"/>
      <c r="E3" s="249"/>
      <c r="F3" s="250"/>
      <c r="G3" s="1"/>
      <c r="H3" s="128"/>
      <c r="I3" s="128"/>
    </row>
    <row r="4" spans="1:9" ht="15.75" thickBot="1">
      <c r="A4" s="251" t="s">
        <v>0</v>
      </c>
      <c r="B4" s="252"/>
      <c r="C4" s="252"/>
      <c r="D4" s="252"/>
      <c r="E4" s="252"/>
      <c r="F4" s="253"/>
      <c r="G4" s="1"/>
      <c r="H4" s="128"/>
      <c r="I4" s="128"/>
    </row>
    <row r="5" spans="1:9" ht="34.5" thickBot="1">
      <c r="A5" s="134" t="s">
        <v>1</v>
      </c>
      <c r="B5" s="135" t="s">
        <v>452</v>
      </c>
      <c r="C5" s="135" t="s">
        <v>451</v>
      </c>
      <c r="D5" s="136" t="s">
        <v>1</v>
      </c>
      <c r="E5" s="135" t="s">
        <v>453</v>
      </c>
      <c r="F5" s="135" t="s">
        <v>457</v>
      </c>
    </row>
    <row r="6" spans="1:9">
      <c r="A6" s="3" t="s">
        <v>2</v>
      </c>
      <c r="B6" s="186"/>
      <c r="C6" s="4"/>
      <c r="D6" s="4" t="s">
        <v>3</v>
      </c>
      <c r="E6" s="90"/>
      <c r="F6" s="90"/>
    </row>
    <row r="7" spans="1:9">
      <c r="A7" s="3" t="s">
        <v>4</v>
      </c>
      <c r="B7" s="66"/>
      <c r="C7" s="66"/>
      <c r="D7" s="4" t="s">
        <v>5</v>
      </c>
      <c r="E7" s="91"/>
      <c r="F7" s="85"/>
    </row>
    <row r="8" spans="1:9" ht="22.5">
      <c r="A8" s="6" t="s">
        <v>6</v>
      </c>
      <c r="B8" s="190">
        <v>9235541</v>
      </c>
      <c r="C8" s="168">
        <f>SUM(C9:C15)</f>
        <v>4716529</v>
      </c>
      <c r="D8" s="132" t="s">
        <v>7</v>
      </c>
      <c r="E8" s="168">
        <f>+E9+E10+E11+E12+E13+E14++E15+E16+E17</f>
        <v>3268456</v>
      </c>
      <c r="F8" s="168">
        <f>+F9+F10+F11+F12+F13+F14++F15+F16+F17</f>
        <v>3702085</v>
      </c>
    </row>
    <row r="9" spans="1:9">
      <c r="A9" s="6" t="s">
        <v>8</v>
      </c>
      <c r="B9" s="85">
        <v>0</v>
      </c>
      <c r="C9" s="85">
        <v>0</v>
      </c>
      <c r="D9" s="132" t="s">
        <v>9</v>
      </c>
      <c r="E9" s="85">
        <v>0</v>
      </c>
      <c r="F9" s="85">
        <v>0</v>
      </c>
    </row>
    <row r="10" spans="1:9">
      <c r="A10" s="6" t="s">
        <v>10</v>
      </c>
      <c r="B10" s="190">
        <v>928115</v>
      </c>
      <c r="C10" s="219">
        <v>4716516</v>
      </c>
      <c r="D10" s="132" t="s">
        <v>11</v>
      </c>
      <c r="E10" s="85">
        <v>0</v>
      </c>
      <c r="F10" s="85">
        <v>0</v>
      </c>
    </row>
    <row r="11" spans="1:9" ht="22.5">
      <c r="A11" s="6" t="s">
        <v>12</v>
      </c>
      <c r="B11" s="85">
        <v>0</v>
      </c>
      <c r="C11" s="85">
        <v>0</v>
      </c>
      <c r="D11" s="132" t="s">
        <v>13</v>
      </c>
      <c r="E11" s="85">
        <v>0</v>
      </c>
      <c r="F11" s="85">
        <v>0</v>
      </c>
    </row>
    <row r="12" spans="1:9" ht="22.5">
      <c r="A12" s="6" t="s">
        <v>14</v>
      </c>
      <c r="B12" s="190">
        <v>8307427</v>
      </c>
      <c r="C12" s="85">
        <v>13</v>
      </c>
      <c r="D12" s="132" t="s">
        <v>15</v>
      </c>
      <c r="E12" s="85">
        <v>0</v>
      </c>
      <c r="F12" s="85">
        <v>0</v>
      </c>
    </row>
    <row r="13" spans="1:9" ht="22.5">
      <c r="A13" s="6" t="s">
        <v>16</v>
      </c>
      <c r="B13" s="85">
        <v>0</v>
      </c>
      <c r="C13" s="85">
        <v>0</v>
      </c>
      <c r="D13" s="132" t="s">
        <v>17</v>
      </c>
      <c r="E13" s="85">
        <v>0</v>
      </c>
      <c r="F13" s="85">
        <v>0</v>
      </c>
    </row>
    <row r="14" spans="1:9" ht="22.5">
      <c r="A14" s="6" t="s">
        <v>18</v>
      </c>
      <c r="B14" s="85">
        <v>0</v>
      </c>
      <c r="C14" s="85">
        <v>0</v>
      </c>
      <c r="D14" s="132" t="s">
        <v>19</v>
      </c>
      <c r="E14" s="85">
        <v>0</v>
      </c>
      <c r="F14" s="85">
        <v>0</v>
      </c>
    </row>
    <row r="15" spans="1:9" ht="22.5">
      <c r="A15" s="6" t="s">
        <v>20</v>
      </c>
      <c r="B15" s="85">
        <v>0</v>
      </c>
      <c r="C15" s="85">
        <v>0</v>
      </c>
      <c r="D15" s="132" t="s">
        <v>21</v>
      </c>
      <c r="E15" s="168">
        <v>3268456</v>
      </c>
      <c r="F15" s="219">
        <v>3702085</v>
      </c>
    </row>
    <row r="16" spans="1:9" ht="22.5">
      <c r="A16" s="6" t="s">
        <v>22</v>
      </c>
      <c r="B16" s="219">
        <v>121667</v>
      </c>
      <c r="C16" s="85">
        <v>0</v>
      </c>
      <c r="D16" s="132" t="s">
        <v>23</v>
      </c>
      <c r="E16" s="85">
        <v>0</v>
      </c>
      <c r="F16" s="85">
        <v>0</v>
      </c>
    </row>
    <row r="17" spans="1:6">
      <c r="A17" s="6" t="s">
        <v>24</v>
      </c>
      <c r="B17" s="85">
        <v>0</v>
      </c>
      <c r="C17" s="69">
        <v>0</v>
      </c>
      <c r="D17" s="132" t="s">
        <v>25</v>
      </c>
      <c r="E17" s="85">
        <v>0</v>
      </c>
      <c r="F17" s="85">
        <v>0</v>
      </c>
    </row>
    <row r="18" spans="1:6">
      <c r="A18" s="6" t="s">
        <v>26</v>
      </c>
      <c r="B18" s="85">
        <v>0</v>
      </c>
      <c r="C18" s="69">
        <v>0</v>
      </c>
      <c r="D18" s="132" t="s">
        <v>27</v>
      </c>
      <c r="E18" s="85">
        <f>+E19+E20+E21</f>
        <v>0</v>
      </c>
      <c r="F18" s="85">
        <f>+F19+F20+F21</f>
        <v>0</v>
      </c>
    </row>
    <row r="19" spans="1:6">
      <c r="A19" s="6" t="s">
        <v>28</v>
      </c>
      <c r="B19" s="219">
        <v>80000</v>
      </c>
      <c r="C19" s="69">
        <v>0</v>
      </c>
      <c r="D19" s="132" t="s">
        <v>29</v>
      </c>
      <c r="E19" s="85">
        <v>0</v>
      </c>
      <c r="F19" s="85">
        <v>0</v>
      </c>
    </row>
    <row r="20" spans="1:6" ht="22.5">
      <c r="A20" s="6" t="s">
        <v>30</v>
      </c>
      <c r="B20" s="85">
        <v>0</v>
      </c>
      <c r="C20" s="69">
        <v>0</v>
      </c>
      <c r="D20" s="132" t="s">
        <v>31</v>
      </c>
      <c r="E20" s="85">
        <v>0</v>
      </c>
      <c r="F20" s="85">
        <v>0</v>
      </c>
    </row>
    <row r="21" spans="1:6" ht="22.5">
      <c r="A21" s="6" t="s">
        <v>32</v>
      </c>
      <c r="B21" s="85">
        <v>0</v>
      </c>
      <c r="C21" s="69">
        <v>0</v>
      </c>
      <c r="D21" s="132" t="s">
        <v>33</v>
      </c>
      <c r="E21" s="85">
        <v>0</v>
      </c>
      <c r="F21" s="85">
        <v>0</v>
      </c>
    </row>
    <row r="22" spans="1:6" ht="22.5">
      <c r="A22" s="6" t="s">
        <v>34</v>
      </c>
      <c r="B22" s="220">
        <v>41667</v>
      </c>
      <c r="C22" s="69">
        <v>0</v>
      </c>
      <c r="D22" s="132" t="s">
        <v>35</v>
      </c>
      <c r="E22" s="85">
        <f>+E23+E24</f>
        <v>0</v>
      </c>
      <c r="F22" s="85">
        <f>+F23+F24</f>
        <v>0</v>
      </c>
    </row>
    <row r="23" spans="1:6" ht="22.5">
      <c r="A23" s="6" t="s">
        <v>36</v>
      </c>
      <c r="B23" s="85">
        <v>0</v>
      </c>
      <c r="C23" s="69">
        <v>0</v>
      </c>
      <c r="D23" s="132" t="s">
        <v>37</v>
      </c>
      <c r="E23" s="85">
        <v>0</v>
      </c>
      <c r="F23" s="85">
        <v>0</v>
      </c>
    </row>
    <row r="24" spans="1:6" ht="22.5">
      <c r="A24" s="6" t="s">
        <v>38</v>
      </c>
      <c r="B24" s="85">
        <f>SUM(B25:B29)</f>
        <v>0</v>
      </c>
      <c r="C24" s="85">
        <f>SUM(C25:C29)</f>
        <v>0</v>
      </c>
      <c r="D24" s="132" t="s">
        <v>39</v>
      </c>
      <c r="E24" s="85">
        <v>0</v>
      </c>
      <c r="F24" s="85">
        <v>0</v>
      </c>
    </row>
    <row r="25" spans="1:6" ht="22.5">
      <c r="A25" s="6" t="s">
        <v>40</v>
      </c>
      <c r="B25" s="85">
        <v>0</v>
      </c>
      <c r="C25" s="85">
        <v>0</v>
      </c>
      <c r="D25" s="132" t="s">
        <v>41</v>
      </c>
      <c r="E25" s="85">
        <v>0</v>
      </c>
      <c r="F25" s="85">
        <v>0</v>
      </c>
    </row>
    <row r="26" spans="1:6" ht="22.5">
      <c r="A26" s="6" t="s">
        <v>42</v>
      </c>
      <c r="B26" s="85">
        <v>0</v>
      </c>
      <c r="C26" s="69">
        <v>0</v>
      </c>
      <c r="D26" s="132" t="s">
        <v>43</v>
      </c>
      <c r="E26" s="85">
        <f>+E27+E28+E29</f>
        <v>0</v>
      </c>
      <c r="F26" s="85">
        <f>+F27+F28+F29</f>
        <v>0</v>
      </c>
    </row>
    <row r="27" spans="1:6" ht="22.5">
      <c r="A27" s="6" t="s">
        <v>44</v>
      </c>
      <c r="B27" s="85">
        <v>0</v>
      </c>
      <c r="C27" s="69">
        <v>0</v>
      </c>
      <c r="D27" s="132" t="s">
        <v>45</v>
      </c>
      <c r="E27" s="85">
        <v>0</v>
      </c>
      <c r="F27" s="85">
        <v>0</v>
      </c>
    </row>
    <row r="28" spans="1:6" ht="22.5">
      <c r="A28" s="6" t="s">
        <v>46</v>
      </c>
      <c r="B28" s="85">
        <v>0</v>
      </c>
      <c r="C28" s="69">
        <v>0</v>
      </c>
      <c r="D28" s="132" t="s">
        <v>47</v>
      </c>
      <c r="E28" s="85">
        <v>0</v>
      </c>
      <c r="F28" s="85">
        <v>0</v>
      </c>
    </row>
    <row r="29" spans="1:6" ht="22.5">
      <c r="A29" s="6" t="s">
        <v>48</v>
      </c>
      <c r="B29" s="85">
        <v>0</v>
      </c>
      <c r="C29" s="69">
        <v>0</v>
      </c>
      <c r="D29" s="132" t="s">
        <v>49</v>
      </c>
      <c r="E29" s="85">
        <v>0</v>
      </c>
      <c r="F29" s="85">
        <v>0</v>
      </c>
    </row>
    <row r="30" spans="1:6" ht="22.5">
      <c r="A30" s="6" t="s">
        <v>50</v>
      </c>
      <c r="B30" s="85">
        <f>SUM(B31:B35)</f>
        <v>0</v>
      </c>
      <c r="C30" s="85">
        <v>0</v>
      </c>
      <c r="D30" s="132" t="s">
        <v>51</v>
      </c>
      <c r="E30" s="85">
        <f>+E31+E32+E33+E34+E35+E36</f>
        <v>0</v>
      </c>
      <c r="F30" s="85">
        <f>+F31+F32+F33+F34+F35+F36</f>
        <v>0</v>
      </c>
    </row>
    <row r="31" spans="1:6">
      <c r="A31" s="6" t="s">
        <v>52</v>
      </c>
      <c r="B31" s="85">
        <v>0</v>
      </c>
      <c r="C31" s="69">
        <v>0</v>
      </c>
      <c r="D31" s="132" t="s">
        <v>53</v>
      </c>
      <c r="E31" s="85">
        <v>0</v>
      </c>
      <c r="F31" s="85">
        <v>0</v>
      </c>
    </row>
    <row r="32" spans="1:6">
      <c r="A32" s="6" t="s">
        <v>54</v>
      </c>
      <c r="B32" s="85">
        <v>0</v>
      </c>
      <c r="C32" s="69">
        <v>0</v>
      </c>
      <c r="D32" s="132" t="s">
        <v>55</v>
      </c>
      <c r="E32" s="85">
        <v>0</v>
      </c>
      <c r="F32" s="85">
        <v>0</v>
      </c>
    </row>
    <row r="33" spans="1:6" ht="22.5">
      <c r="A33" s="6" t="s">
        <v>56</v>
      </c>
      <c r="B33" s="85">
        <v>0</v>
      </c>
      <c r="C33" s="69">
        <v>0</v>
      </c>
      <c r="D33" s="132" t="s">
        <v>57</v>
      </c>
      <c r="E33" s="85">
        <v>0</v>
      </c>
      <c r="F33" s="85">
        <v>0</v>
      </c>
    </row>
    <row r="34" spans="1:6" ht="22.5">
      <c r="A34" s="6" t="s">
        <v>58</v>
      </c>
      <c r="B34" s="85">
        <v>0</v>
      </c>
      <c r="C34" s="69">
        <v>0</v>
      </c>
      <c r="D34" s="132" t="s">
        <v>59</v>
      </c>
      <c r="E34" s="85">
        <v>0</v>
      </c>
      <c r="F34" s="85">
        <v>0</v>
      </c>
    </row>
    <row r="35" spans="1:6" ht="22.5">
      <c r="A35" s="6" t="s">
        <v>60</v>
      </c>
      <c r="B35" s="85">
        <v>0</v>
      </c>
      <c r="C35" s="69">
        <v>0</v>
      </c>
      <c r="D35" s="132" t="s">
        <v>61</v>
      </c>
      <c r="E35" s="85">
        <v>0</v>
      </c>
      <c r="F35" s="85">
        <v>0</v>
      </c>
    </row>
    <row r="36" spans="1:6">
      <c r="A36" s="6" t="s">
        <v>62</v>
      </c>
      <c r="B36" s="85">
        <v>0</v>
      </c>
      <c r="C36" s="85">
        <v>0</v>
      </c>
      <c r="D36" s="132" t="s">
        <v>63</v>
      </c>
      <c r="E36" s="85">
        <v>0</v>
      </c>
      <c r="F36" s="85">
        <v>0</v>
      </c>
    </row>
    <row r="37" spans="1:6" ht="22.5">
      <c r="A37" s="6" t="s">
        <v>64</v>
      </c>
      <c r="B37" s="85">
        <f>SUM(B38:B39)</f>
        <v>0</v>
      </c>
      <c r="C37" s="85">
        <v>0</v>
      </c>
      <c r="D37" s="132" t="s">
        <v>65</v>
      </c>
      <c r="E37" s="85">
        <f>+E38+E39+E40</f>
        <v>0</v>
      </c>
      <c r="F37" s="85">
        <f>+F38+F39+F40</f>
        <v>0</v>
      </c>
    </row>
    <row r="38" spans="1:6" ht="22.5">
      <c r="A38" s="6" t="s">
        <v>66</v>
      </c>
      <c r="B38" s="85">
        <v>0</v>
      </c>
      <c r="C38" s="85">
        <v>0</v>
      </c>
      <c r="D38" s="132" t="s">
        <v>67</v>
      </c>
      <c r="E38" s="85">
        <v>0</v>
      </c>
      <c r="F38" s="85">
        <v>0</v>
      </c>
    </row>
    <row r="39" spans="1:6">
      <c r="A39" s="6" t="s">
        <v>68</v>
      </c>
      <c r="B39" s="85">
        <v>0</v>
      </c>
      <c r="C39" s="85">
        <v>0</v>
      </c>
      <c r="D39" s="132" t="s">
        <v>69</v>
      </c>
      <c r="E39" s="85">
        <v>0</v>
      </c>
      <c r="F39" s="85">
        <v>0</v>
      </c>
    </row>
    <row r="40" spans="1:6">
      <c r="A40" s="6" t="s">
        <v>70</v>
      </c>
      <c r="B40" s="85">
        <f>SUM(B41:B44)</f>
        <v>0</v>
      </c>
      <c r="C40" s="85">
        <f>SUM(C41:C44)</f>
        <v>0</v>
      </c>
      <c r="D40" s="132" t="s">
        <v>71</v>
      </c>
      <c r="E40" s="85">
        <v>0</v>
      </c>
      <c r="F40" s="85">
        <v>0</v>
      </c>
    </row>
    <row r="41" spans="1:6">
      <c r="A41" s="6" t="s">
        <v>72</v>
      </c>
      <c r="B41" s="85">
        <v>0</v>
      </c>
      <c r="C41" s="85">
        <v>0</v>
      </c>
      <c r="D41" s="132" t="s">
        <v>73</v>
      </c>
      <c r="E41" s="85">
        <f>+E42+E43+E44</f>
        <v>0</v>
      </c>
      <c r="F41" s="85">
        <f>+F42+F43+F44</f>
        <v>0</v>
      </c>
    </row>
    <row r="42" spans="1:6" ht="22.5">
      <c r="A42" s="6" t="s">
        <v>74</v>
      </c>
      <c r="B42" s="85">
        <v>0</v>
      </c>
      <c r="C42" s="85">
        <v>0</v>
      </c>
      <c r="D42" s="132" t="s">
        <v>75</v>
      </c>
      <c r="E42" s="85">
        <v>0</v>
      </c>
      <c r="F42" s="85">
        <v>0</v>
      </c>
    </row>
    <row r="43" spans="1:6" ht="22.5">
      <c r="A43" s="6" t="s">
        <v>76</v>
      </c>
      <c r="B43" s="85">
        <v>0</v>
      </c>
      <c r="C43" s="85">
        <v>0</v>
      </c>
      <c r="D43" s="132" t="s">
        <v>77</v>
      </c>
      <c r="E43" s="85">
        <v>0</v>
      </c>
      <c r="F43" s="85">
        <v>0</v>
      </c>
    </row>
    <row r="44" spans="1:6">
      <c r="A44" s="6" t="s">
        <v>78</v>
      </c>
      <c r="B44" s="85">
        <v>0</v>
      </c>
      <c r="C44" s="85">
        <v>0</v>
      </c>
      <c r="D44" s="132" t="s">
        <v>79</v>
      </c>
      <c r="E44" s="85">
        <v>0</v>
      </c>
      <c r="F44" s="85">
        <v>0</v>
      </c>
    </row>
    <row r="45" spans="1:6">
      <c r="A45" s="6"/>
      <c r="B45" s="191"/>
      <c r="C45" s="92"/>
      <c r="D45" s="132"/>
      <c r="E45" s="85"/>
      <c r="F45" s="92"/>
    </row>
    <row r="46" spans="1:6" ht="22.5">
      <c r="A46" s="11" t="s">
        <v>80</v>
      </c>
      <c r="B46" s="169">
        <f>+B8+B16+B24+B30+B36+B37+B40</f>
        <v>9357208</v>
      </c>
      <c r="C46" s="169">
        <f>+C8+C16+C24+C30+C36+C37+C40</f>
        <v>4716529</v>
      </c>
      <c r="D46" s="131" t="s">
        <v>81</v>
      </c>
      <c r="E46" s="169">
        <f>+E8+E18+E22+E25+E26+E30+E37+E41</f>
        <v>3268456</v>
      </c>
      <c r="F46" s="169">
        <f>+F8+F18+F22+F25+F26+F30+F37+F41</f>
        <v>3702085</v>
      </c>
    </row>
    <row r="47" spans="1:6" ht="15.75" thickBot="1">
      <c r="A47" s="7"/>
      <c r="B47" s="192"/>
      <c r="C47" s="94"/>
      <c r="D47" s="133"/>
      <c r="E47" s="93"/>
      <c r="F47" s="94"/>
    </row>
    <row r="48" spans="1:6">
      <c r="A48" s="12" t="s">
        <v>82</v>
      </c>
      <c r="B48" s="193"/>
      <c r="C48" s="96"/>
      <c r="D48" s="13" t="s">
        <v>83</v>
      </c>
      <c r="E48" s="95"/>
      <c r="F48" s="96"/>
    </row>
    <row r="49" spans="1:6">
      <c r="A49" s="6" t="s">
        <v>84</v>
      </c>
      <c r="B49" s="85">
        <v>0</v>
      </c>
      <c r="C49" s="69">
        <v>0</v>
      </c>
      <c r="D49" s="132" t="s">
        <v>85</v>
      </c>
      <c r="E49" s="85">
        <v>0</v>
      </c>
      <c r="F49" s="85">
        <v>0</v>
      </c>
    </row>
    <row r="50" spans="1:6" ht="22.5">
      <c r="A50" s="6" t="s">
        <v>86</v>
      </c>
      <c r="B50" s="85">
        <v>0</v>
      </c>
      <c r="C50" s="69">
        <v>0</v>
      </c>
      <c r="D50" s="132" t="s">
        <v>87</v>
      </c>
      <c r="E50" s="85">
        <v>0</v>
      </c>
      <c r="F50" s="85">
        <v>0</v>
      </c>
    </row>
    <row r="51" spans="1:6" ht="22.5">
      <c r="A51" s="6" t="s">
        <v>88</v>
      </c>
      <c r="B51" s="190">
        <v>7605492</v>
      </c>
      <c r="C51" s="219">
        <v>7605492</v>
      </c>
      <c r="D51" s="132" t="s">
        <v>89</v>
      </c>
      <c r="E51" s="85">
        <v>0</v>
      </c>
      <c r="F51" s="85">
        <v>0</v>
      </c>
    </row>
    <row r="52" spans="1:6">
      <c r="A52" s="6" t="s">
        <v>90</v>
      </c>
      <c r="B52" s="190">
        <v>19109114</v>
      </c>
      <c r="C52" s="168">
        <v>17496512</v>
      </c>
      <c r="D52" s="132" t="s">
        <v>91</v>
      </c>
      <c r="E52" s="85">
        <v>0</v>
      </c>
      <c r="F52" s="85">
        <v>0</v>
      </c>
    </row>
    <row r="53" spans="1:6" ht="22.5">
      <c r="A53" s="6" t="s">
        <v>92</v>
      </c>
      <c r="B53" s="190">
        <v>271965</v>
      </c>
      <c r="C53" s="168">
        <v>271965</v>
      </c>
      <c r="D53" s="132" t="s">
        <v>93</v>
      </c>
      <c r="E53" s="85">
        <v>0</v>
      </c>
      <c r="F53" s="85">
        <v>0</v>
      </c>
    </row>
    <row r="54" spans="1:6" ht="22.5">
      <c r="A54" s="6" t="s">
        <v>94</v>
      </c>
      <c r="B54" s="85">
        <v>0</v>
      </c>
      <c r="C54" s="85">
        <v>0</v>
      </c>
      <c r="D54" s="132" t="s">
        <v>95</v>
      </c>
      <c r="E54" s="85">
        <v>0</v>
      </c>
      <c r="F54" s="85">
        <v>0</v>
      </c>
    </row>
    <row r="55" spans="1:6">
      <c r="A55" s="6" t="s">
        <v>96</v>
      </c>
      <c r="B55" s="85">
        <v>0</v>
      </c>
      <c r="C55" s="85">
        <v>0</v>
      </c>
      <c r="D55" s="131"/>
      <c r="E55" s="85"/>
      <c r="F55" s="85"/>
    </row>
    <row r="56" spans="1:6" ht="22.5">
      <c r="A56" s="6" t="s">
        <v>97</v>
      </c>
      <c r="B56" s="85">
        <v>0</v>
      </c>
      <c r="C56" s="85">
        <v>0</v>
      </c>
      <c r="D56" s="131" t="s">
        <v>98</v>
      </c>
      <c r="E56" s="85">
        <f>SUM(E49:E54)</f>
        <v>0</v>
      </c>
      <c r="F56" s="85">
        <f>SUM(F49:F54)</f>
        <v>0</v>
      </c>
    </row>
    <row r="57" spans="1:6">
      <c r="A57" s="6" t="s">
        <v>99</v>
      </c>
      <c r="B57" s="85">
        <v>0</v>
      </c>
      <c r="C57" s="85">
        <v>0</v>
      </c>
      <c r="D57" s="130"/>
      <c r="E57" s="97"/>
      <c r="F57" s="92"/>
    </row>
    <row r="58" spans="1:6">
      <c r="A58" s="6"/>
      <c r="B58" s="191"/>
      <c r="C58" s="92"/>
      <c r="D58" s="131" t="s">
        <v>100</v>
      </c>
      <c r="E58" s="169">
        <f>+E56+E46</f>
        <v>3268456</v>
      </c>
      <c r="F58" s="169">
        <f>+F56+F46</f>
        <v>3702085</v>
      </c>
    </row>
    <row r="59" spans="1:6" ht="22.5">
      <c r="A59" s="11" t="s">
        <v>101</v>
      </c>
      <c r="B59" s="169">
        <f>SUM(B49:B57)</f>
        <v>26986571</v>
      </c>
      <c r="C59" s="221">
        <f>SUM(C49:C57)</f>
        <v>25373969</v>
      </c>
      <c r="D59" s="132"/>
      <c r="E59" s="97"/>
      <c r="F59" s="92"/>
    </row>
    <row r="60" spans="1:6">
      <c r="A60" s="6"/>
      <c r="B60" s="194"/>
      <c r="C60" s="92"/>
      <c r="D60" s="131" t="s">
        <v>102</v>
      </c>
      <c r="E60" s="97"/>
      <c r="F60" s="92"/>
    </row>
    <row r="61" spans="1:6">
      <c r="A61" s="11" t="s">
        <v>103</v>
      </c>
      <c r="B61" s="169">
        <f>+B46+B59</f>
        <v>36343779</v>
      </c>
      <c r="C61" s="169">
        <f>+C46+C59</f>
        <v>30090498</v>
      </c>
      <c r="D61" s="131"/>
      <c r="E61" s="97"/>
      <c r="F61" s="92"/>
    </row>
    <row r="62" spans="1:6" ht="22.5">
      <c r="A62" s="6"/>
      <c r="B62" s="69"/>
      <c r="C62" s="92"/>
      <c r="D62" s="131" t="s">
        <v>104</v>
      </c>
      <c r="E62" s="169">
        <f>SUM(E63:E65)</f>
        <v>2834861</v>
      </c>
      <c r="F62" s="169">
        <f>SUM(F63:F65)</f>
        <v>2834861</v>
      </c>
    </row>
    <row r="63" spans="1:6">
      <c r="A63" s="6"/>
      <c r="B63" s="69"/>
      <c r="C63" s="92"/>
      <c r="D63" s="132" t="s">
        <v>105</v>
      </c>
      <c r="E63" s="97"/>
      <c r="F63" s="92"/>
    </row>
    <row r="64" spans="1:6">
      <c r="A64" s="6"/>
      <c r="B64" s="69"/>
      <c r="C64" s="92"/>
      <c r="D64" s="132" t="s">
        <v>106</v>
      </c>
      <c r="E64" s="85"/>
      <c r="F64" s="85"/>
    </row>
    <row r="65" spans="1:9">
      <c r="A65" s="6"/>
      <c r="B65" s="188"/>
      <c r="C65" s="132"/>
      <c r="D65" s="132" t="s">
        <v>107</v>
      </c>
      <c r="E65" s="168">
        <v>2834861</v>
      </c>
      <c r="F65" s="219">
        <v>2834861</v>
      </c>
    </row>
    <row r="66" spans="1:9">
      <c r="A66" s="6"/>
      <c r="B66" s="188"/>
      <c r="C66" s="132"/>
      <c r="D66" s="132"/>
      <c r="E66" s="85"/>
      <c r="F66" s="85"/>
    </row>
    <row r="67" spans="1:9" ht="22.5">
      <c r="A67" s="6"/>
      <c r="B67" s="188"/>
      <c r="C67" s="132"/>
      <c r="D67" s="131" t="s">
        <v>108</v>
      </c>
      <c r="E67" s="221">
        <f>SUM(E68:E72)</f>
        <v>30240462</v>
      </c>
      <c r="F67" s="221">
        <f>SUM(F68:F72)</f>
        <v>23553552</v>
      </c>
    </row>
    <row r="68" spans="1:9">
      <c r="A68" s="6"/>
      <c r="B68" s="188"/>
      <c r="C68" s="132"/>
      <c r="D68" s="132" t="s">
        <v>109</v>
      </c>
      <c r="E68" s="168">
        <v>6686910</v>
      </c>
      <c r="F68" s="219">
        <v>17525828</v>
      </c>
    </row>
    <row r="69" spans="1:9">
      <c r="A69" s="6"/>
      <c r="B69" s="188"/>
      <c r="C69" s="132"/>
      <c r="D69" s="132" t="s">
        <v>110</v>
      </c>
      <c r="E69" s="168">
        <v>23553552</v>
      </c>
      <c r="F69" s="219">
        <v>6027724</v>
      </c>
    </row>
    <row r="70" spans="1:9">
      <c r="A70" s="6"/>
      <c r="B70" s="188"/>
      <c r="C70" s="132"/>
      <c r="D70" s="132" t="s">
        <v>111</v>
      </c>
      <c r="E70" s="85">
        <v>0</v>
      </c>
      <c r="F70" s="69">
        <v>0</v>
      </c>
    </row>
    <row r="71" spans="1:9">
      <c r="A71" s="6"/>
      <c r="B71" s="188"/>
      <c r="C71" s="132"/>
      <c r="D71" s="132" t="s">
        <v>112</v>
      </c>
      <c r="E71" s="85">
        <v>0</v>
      </c>
      <c r="F71" s="69">
        <v>0</v>
      </c>
    </row>
    <row r="72" spans="1:9" ht="22.5">
      <c r="A72" s="6"/>
      <c r="B72" s="188"/>
      <c r="C72" s="132"/>
      <c r="D72" s="132" t="s">
        <v>113</v>
      </c>
      <c r="E72" s="85">
        <v>0</v>
      </c>
      <c r="F72" s="69">
        <v>0</v>
      </c>
    </row>
    <row r="73" spans="1:9">
      <c r="A73" s="6"/>
      <c r="B73" s="188"/>
      <c r="C73" s="132"/>
      <c r="D73" s="132"/>
      <c r="E73" s="85"/>
      <c r="F73" s="85"/>
    </row>
    <row r="74" spans="1:9" ht="22.5">
      <c r="A74" s="6"/>
      <c r="B74" s="188"/>
      <c r="C74" s="132"/>
      <c r="D74" s="131" t="s">
        <v>114</v>
      </c>
      <c r="E74" s="85">
        <f>SUM(E75:E76)</f>
        <v>0</v>
      </c>
      <c r="F74" s="85">
        <f>SUM(F75:F76)</f>
        <v>0</v>
      </c>
    </row>
    <row r="75" spans="1:9">
      <c r="A75" s="6"/>
      <c r="B75" s="188"/>
      <c r="C75" s="132"/>
      <c r="D75" s="132" t="s">
        <v>115</v>
      </c>
      <c r="E75" s="85">
        <v>0</v>
      </c>
      <c r="F75" s="85">
        <v>0</v>
      </c>
    </row>
    <row r="76" spans="1:9">
      <c r="A76" s="6"/>
      <c r="B76" s="188"/>
      <c r="C76" s="132"/>
      <c r="D76" s="132" t="s">
        <v>116</v>
      </c>
      <c r="E76" s="85">
        <v>0</v>
      </c>
      <c r="F76" s="69">
        <v>0</v>
      </c>
    </row>
    <row r="77" spans="1:9">
      <c r="A77" s="6"/>
      <c r="B77" s="188"/>
      <c r="C77" s="132"/>
      <c r="D77" s="132"/>
      <c r="E77" s="97"/>
      <c r="F77" s="92"/>
    </row>
    <row r="78" spans="1:9" ht="22.5">
      <c r="A78" s="6"/>
      <c r="B78" s="188"/>
      <c r="C78" s="132"/>
      <c r="D78" s="131" t="s">
        <v>117</v>
      </c>
      <c r="E78" s="169">
        <f>+E62+E67+E74</f>
        <v>33075323</v>
      </c>
      <c r="F78" s="169">
        <f>+F62+F67+F74</f>
        <v>26388413</v>
      </c>
    </row>
    <row r="79" spans="1:9">
      <c r="A79" s="6"/>
      <c r="B79" s="188"/>
      <c r="C79" s="132"/>
      <c r="D79" s="132"/>
      <c r="E79" s="98"/>
      <c r="F79" s="98"/>
    </row>
    <row r="80" spans="1:9" ht="22.5">
      <c r="A80" s="6"/>
      <c r="B80" s="188"/>
      <c r="C80" s="132"/>
      <c r="D80" s="131" t="s">
        <v>118</v>
      </c>
      <c r="E80" s="169">
        <f>+E78+E58</f>
        <v>36343779</v>
      </c>
      <c r="F80" s="169">
        <f>+F78+F58</f>
        <v>30090498</v>
      </c>
      <c r="G80" s="53"/>
      <c r="H80" s="59"/>
      <c r="I80" s="59"/>
    </row>
    <row r="81" spans="1:7">
      <c r="A81" s="6"/>
      <c r="B81" s="188"/>
      <c r="C81" s="132"/>
      <c r="D81" s="132"/>
      <c r="E81" s="132"/>
      <c r="F81" s="132"/>
      <c r="G81" s="53"/>
    </row>
    <row r="82" spans="1:7">
      <c r="A82" s="6"/>
      <c r="B82" s="188"/>
      <c r="C82" s="132"/>
      <c r="D82" s="132"/>
      <c r="E82" s="132"/>
      <c r="F82" s="132"/>
    </row>
    <row r="83" spans="1:7" ht="15.75" thickBot="1">
      <c r="A83" s="7"/>
      <c r="B83" s="189"/>
      <c r="C83" s="137"/>
      <c r="D83" s="137"/>
      <c r="E83" s="137"/>
      <c r="F83" s="137"/>
    </row>
    <row r="84" spans="1:7">
      <c r="A84" s="14"/>
      <c r="B84" s="163"/>
      <c r="C84" s="14"/>
      <c r="D84" s="14"/>
      <c r="E84" s="14"/>
      <c r="F84" s="14"/>
    </row>
    <row r="85" spans="1:7">
      <c r="A85" s="14"/>
      <c r="B85" s="163"/>
      <c r="C85" s="14"/>
      <c r="D85" s="14"/>
      <c r="E85" s="14"/>
      <c r="F85" s="121"/>
      <c r="G85" s="121"/>
    </row>
    <row r="86" spans="1:7">
      <c r="A86" s="14"/>
      <c r="B86" s="163"/>
      <c r="C86" s="14"/>
      <c r="D86" s="14"/>
      <c r="E86" s="14"/>
      <c r="F86" s="14"/>
    </row>
    <row r="87" spans="1:7">
      <c r="A87" s="14"/>
      <c r="B87" s="163"/>
      <c r="C87" s="14"/>
      <c r="D87" s="14"/>
      <c r="E87" s="14"/>
      <c r="F87" s="14"/>
    </row>
    <row r="88" spans="1:7">
      <c r="A88" s="116"/>
      <c r="B88" s="195"/>
      <c r="C88" s="116"/>
      <c r="D88" s="116"/>
      <c r="E88" s="117"/>
      <c r="F88" s="117"/>
    </row>
    <row r="89" spans="1:7">
      <c r="A89" s="244" t="s">
        <v>439</v>
      </c>
      <c r="B89" s="244"/>
      <c r="C89" s="118"/>
      <c r="D89" s="244" t="s">
        <v>440</v>
      </c>
      <c r="E89" s="244"/>
      <c r="F89" s="119"/>
      <c r="G89" s="104"/>
    </row>
    <row r="90" spans="1:7">
      <c r="A90" s="243" t="s">
        <v>438</v>
      </c>
      <c r="B90" s="243"/>
      <c r="C90" s="118"/>
      <c r="D90" s="243" t="s">
        <v>441</v>
      </c>
      <c r="E90" s="243"/>
      <c r="F90" s="119"/>
      <c r="G90" s="104"/>
    </row>
    <row r="91" spans="1:7">
      <c r="A91" s="116"/>
      <c r="B91" s="195"/>
      <c r="C91" s="116"/>
      <c r="D91" s="119"/>
      <c r="E91" s="119"/>
      <c r="F91" s="119"/>
      <c r="G91" s="104"/>
    </row>
    <row r="92" spans="1:7">
      <c r="A92" s="116"/>
      <c r="B92" s="195"/>
      <c r="C92" s="116"/>
      <c r="D92" s="116"/>
      <c r="E92" s="116"/>
      <c r="F92" s="116"/>
    </row>
    <row r="93" spans="1:7">
      <c r="A93" s="116"/>
      <c r="B93" s="195"/>
      <c r="C93" s="116"/>
      <c r="D93" s="116"/>
      <c r="E93" s="116"/>
      <c r="F93" s="116"/>
    </row>
    <row r="94" spans="1:7">
      <c r="A94" s="103"/>
      <c r="B94" s="196"/>
      <c r="C94" s="103"/>
      <c r="D94" s="103"/>
      <c r="E94" s="103"/>
      <c r="F94" s="10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A4" sqref="A4:I4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64" t="s">
        <v>437</v>
      </c>
      <c r="B1" s="265"/>
      <c r="C1" s="265"/>
      <c r="D1" s="265"/>
      <c r="E1" s="265"/>
      <c r="F1" s="265"/>
      <c r="G1" s="265"/>
      <c r="H1" s="265"/>
      <c r="I1" s="266"/>
    </row>
    <row r="2" spans="1:9" ht="15.75" thickBot="1">
      <c r="A2" s="267" t="s">
        <v>443</v>
      </c>
      <c r="B2" s="268"/>
      <c r="C2" s="268"/>
      <c r="D2" s="268"/>
      <c r="E2" s="268"/>
      <c r="F2" s="268"/>
      <c r="G2" s="268"/>
      <c r="H2" s="268"/>
      <c r="I2" s="269"/>
    </row>
    <row r="3" spans="1:9" ht="15.75" thickBot="1">
      <c r="A3" s="267" t="s">
        <v>459</v>
      </c>
      <c r="B3" s="268"/>
      <c r="C3" s="268"/>
      <c r="D3" s="268"/>
      <c r="E3" s="268"/>
      <c r="F3" s="268"/>
      <c r="G3" s="268"/>
      <c r="H3" s="268"/>
      <c r="I3" s="269"/>
    </row>
    <row r="4" spans="1:9" ht="15.75" thickBot="1">
      <c r="A4" s="267" t="s">
        <v>0</v>
      </c>
      <c r="B4" s="268"/>
      <c r="C4" s="268"/>
      <c r="D4" s="268"/>
      <c r="E4" s="268"/>
      <c r="F4" s="268"/>
      <c r="G4" s="268"/>
      <c r="H4" s="268"/>
      <c r="I4" s="269"/>
    </row>
    <row r="5" spans="1:9" ht="39" customHeight="1">
      <c r="A5" s="270" t="s">
        <v>119</v>
      </c>
      <c r="B5" s="271"/>
      <c r="C5" s="70" t="s">
        <v>120</v>
      </c>
      <c r="D5" s="261" t="s">
        <v>121</v>
      </c>
      <c r="E5" s="261" t="s">
        <v>122</v>
      </c>
      <c r="F5" s="261" t="s">
        <v>123</v>
      </c>
      <c r="G5" s="70" t="s">
        <v>124</v>
      </c>
      <c r="H5" s="261" t="s">
        <v>126</v>
      </c>
      <c r="I5" s="261" t="s">
        <v>127</v>
      </c>
    </row>
    <row r="6" spans="1:9" ht="39.75" customHeight="1" thickBot="1">
      <c r="A6" s="272"/>
      <c r="B6" s="273"/>
      <c r="C6" s="71" t="s">
        <v>454</v>
      </c>
      <c r="D6" s="263"/>
      <c r="E6" s="263"/>
      <c r="F6" s="263"/>
      <c r="G6" s="71" t="s">
        <v>125</v>
      </c>
      <c r="H6" s="263"/>
      <c r="I6" s="263"/>
    </row>
    <row r="7" spans="1:9">
      <c r="A7" s="255"/>
      <c r="B7" s="256"/>
      <c r="C7" s="4"/>
      <c r="D7" s="4"/>
      <c r="E7" s="4"/>
      <c r="F7" s="4"/>
      <c r="G7" s="4"/>
      <c r="H7" s="4"/>
      <c r="I7" s="4"/>
    </row>
    <row r="8" spans="1:9">
      <c r="A8" s="257" t="s">
        <v>128</v>
      </c>
      <c r="B8" s="258"/>
      <c r="C8" s="88">
        <f>SUM(C9,C13,)</f>
        <v>0</v>
      </c>
      <c r="D8" s="88">
        <v>0</v>
      </c>
      <c r="E8" s="88">
        <v>0</v>
      </c>
      <c r="F8" s="88">
        <v>0</v>
      </c>
      <c r="G8" s="88">
        <f>D8+C8+E8+F8</f>
        <v>0</v>
      </c>
      <c r="H8" s="88">
        <v>0</v>
      </c>
      <c r="I8" s="88">
        <v>0</v>
      </c>
    </row>
    <row r="9" spans="1:9">
      <c r="A9" s="257" t="s">
        <v>129</v>
      </c>
      <c r="B9" s="258"/>
      <c r="C9" s="83">
        <f>SUM(C10:C12)</f>
        <v>0</v>
      </c>
      <c r="D9" s="83">
        <f t="shared" ref="D9:I9" si="0">SUM(D10:D12)</f>
        <v>0</v>
      </c>
      <c r="E9" s="83">
        <f t="shared" si="0"/>
        <v>0</v>
      </c>
      <c r="F9" s="83">
        <f t="shared" si="0"/>
        <v>0</v>
      </c>
      <c r="G9" s="88">
        <f>D9+C9+E9+F9</f>
        <v>0</v>
      </c>
      <c r="H9" s="83">
        <f t="shared" si="0"/>
        <v>0</v>
      </c>
      <c r="I9" s="83">
        <f t="shared" si="0"/>
        <v>0</v>
      </c>
    </row>
    <row r="10" spans="1:9">
      <c r="A10" s="259" t="s">
        <v>130</v>
      </c>
      <c r="B10" s="260"/>
      <c r="C10" s="148">
        <v>0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</row>
    <row r="11" spans="1:9">
      <c r="A11" s="259" t="s">
        <v>131</v>
      </c>
      <c r="B11" s="260"/>
      <c r="C11" s="148">
        <v>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</row>
    <row r="12" spans="1:9">
      <c r="A12" s="259" t="s">
        <v>132</v>
      </c>
      <c r="B12" s="260"/>
      <c r="C12" s="148">
        <v>0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</row>
    <row r="13" spans="1:9">
      <c r="A13" s="257" t="s">
        <v>133</v>
      </c>
      <c r="B13" s="258"/>
      <c r="C13" s="83">
        <f>SUM(C14:C16)</f>
        <v>0</v>
      </c>
      <c r="D13" s="83">
        <f t="shared" ref="D13:I13" si="1">SUM(D14:D16)</f>
        <v>0</v>
      </c>
      <c r="E13" s="83">
        <f t="shared" si="1"/>
        <v>0</v>
      </c>
      <c r="F13" s="83">
        <f t="shared" si="1"/>
        <v>0</v>
      </c>
      <c r="G13" s="88">
        <f>D13+C13+E13+F13</f>
        <v>0</v>
      </c>
      <c r="H13" s="83">
        <f t="shared" si="1"/>
        <v>0</v>
      </c>
      <c r="I13" s="83">
        <f t="shared" si="1"/>
        <v>0</v>
      </c>
    </row>
    <row r="14" spans="1:9">
      <c r="A14" s="259" t="s">
        <v>134</v>
      </c>
      <c r="B14" s="260"/>
      <c r="C14" s="148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</row>
    <row r="15" spans="1:9">
      <c r="A15" s="259" t="s">
        <v>135</v>
      </c>
      <c r="B15" s="260"/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</row>
    <row r="16" spans="1:9">
      <c r="A16" s="259" t="s">
        <v>136</v>
      </c>
      <c r="B16" s="260"/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</row>
    <row r="17" spans="1:9">
      <c r="A17" s="257" t="s">
        <v>137</v>
      </c>
      <c r="B17" s="258"/>
      <c r="C17" s="168">
        <v>3702085</v>
      </c>
      <c r="D17" s="84">
        <v>0</v>
      </c>
      <c r="E17" s="84">
        <v>0</v>
      </c>
      <c r="F17" s="84">
        <v>0</v>
      </c>
      <c r="G17" s="168">
        <f>+'FORMATO 1'!E46</f>
        <v>3268456</v>
      </c>
      <c r="H17" s="84">
        <v>0</v>
      </c>
      <c r="I17" s="84">
        <v>0</v>
      </c>
    </row>
    <row r="18" spans="1:9">
      <c r="A18" s="259"/>
      <c r="B18" s="260"/>
      <c r="C18" s="84"/>
      <c r="D18" s="84"/>
      <c r="E18" s="84"/>
      <c r="F18" s="84"/>
      <c r="G18" s="89">
        <f>D18+C18+E18+F18</f>
        <v>0</v>
      </c>
      <c r="H18" s="84"/>
      <c r="I18" s="84"/>
    </row>
    <row r="19" spans="1:9" ht="21.75" customHeight="1">
      <c r="A19" s="257" t="s">
        <v>138</v>
      </c>
      <c r="B19" s="258"/>
      <c r="C19" s="169">
        <f>C8+C17</f>
        <v>3702085</v>
      </c>
      <c r="D19" s="83">
        <f t="shared" ref="D19:I19" si="2">D8+D17</f>
        <v>0</v>
      </c>
      <c r="E19" s="83">
        <f t="shared" si="2"/>
        <v>0</v>
      </c>
      <c r="F19" s="83">
        <f t="shared" si="2"/>
        <v>0</v>
      </c>
      <c r="G19" s="169">
        <f t="shared" si="2"/>
        <v>3268456</v>
      </c>
      <c r="H19" s="83">
        <v>0</v>
      </c>
      <c r="I19" s="83">
        <f t="shared" si="2"/>
        <v>0</v>
      </c>
    </row>
    <row r="20" spans="1:9">
      <c r="A20" s="257"/>
      <c r="B20" s="258"/>
      <c r="C20" s="83"/>
      <c r="D20" s="83"/>
      <c r="E20" s="83"/>
      <c r="F20" s="83"/>
      <c r="G20" s="88"/>
      <c r="H20" s="83"/>
      <c r="I20" s="83"/>
    </row>
    <row r="21" spans="1:9" ht="23.25" customHeight="1">
      <c r="A21" s="257" t="s">
        <v>146</v>
      </c>
      <c r="B21" s="258"/>
      <c r="C21" s="83">
        <f>SUM(C22:C24)</f>
        <v>0</v>
      </c>
      <c r="D21" s="83">
        <f t="shared" ref="D21:I21" si="3">SUM(D22:D24)</f>
        <v>0</v>
      </c>
      <c r="E21" s="83">
        <f t="shared" si="3"/>
        <v>0</v>
      </c>
      <c r="F21" s="83">
        <f t="shared" si="3"/>
        <v>0</v>
      </c>
      <c r="G21" s="88">
        <f>D21+C21+E21+F21</f>
        <v>0</v>
      </c>
      <c r="H21" s="83">
        <f t="shared" si="3"/>
        <v>0</v>
      </c>
      <c r="I21" s="83">
        <f t="shared" si="3"/>
        <v>0</v>
      </c>
    </row>
    <row r="22" spans="1:9">
      <c r="A22" s="259" t="s">
        <v>139</v>
      </c>
      <c r="B22" s="260"/>
      <c r="C22" s="148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</row>
    <row r="23" spans="1:9">
      <c r="A23" s="259" t="s">
        <v>140</v>
      </c>
      <c r="B23" s="260"/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</row>
    <row r="24" spans="1:9">
      <c r="A24" s="259" t="s">
        <v>141</v>
      </c>
      <c r="B24" s="260"/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</row>
    <row r="25" spans="1:9">
      <c r="A25" s="276"/>
      <c r="B25" s="277"/>
      <c r="C25" s="88"/>
      <c r="D25" s="88"/>
      <c r="E25" s="88"/>
      <c r="F25" s="88"/>
      <c r="G25" s="88"/>
      <c r="H25" s="88"/>
      <c r="I25" s="88"/>
    </row>
    <row r="26" spans="1:9" ht="21.75" customHeight="1">
      <c r="A26" s="257" t="s">
        <v>142</v>
      </c>
      <c r="B26" s="258"/>
      <c r="C26" s="88">
        <f>SUM(C27:C29)</f>
        <v>0</v>
      </c>
      <c r="D26" s="88">
        <f t="shared" ref="D26:I26" si="4">SUM(D27:D29)</f>
        <v>0</v>
      </c>
      <c r="E26" s="88">
        <f t="shared" si="4"/>
        <v>0</v>
      </c>
      <c r="F26" s="88">
        <f t="shared" si="4"/>
        <v>0</v>
      </c>
      <c r="G26" s="88">
        <f>D26+C26+E26+F26</f>
        <v>0</v>
      </c>
      <c r="H26" s="88">
        <f t="shared" si="4"/>
        <v>0</v>
      </c>
      <c r="I26" s="88">
        <f t="shared" si="4"/>
        <v>0</v>
      </c>
    </row>
    <row r="27" spans="1:9" ht="16.5" customHeight="1">
      <c r="A27" s="259" t="s">
        <v>143</v>
      </c>
      <c r="B27" s="260"/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</row>
    <row r="28" spans="1:9">
      <c r="A28" s="259" t="s">
        <v>144</v>
      </c>
      <c r="B28" s="260"/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</row>
    <row r="29" spans="1:9">
      <c r="A29" s="259" t="s">
        <v>145</v>
      </c>
      <c r="B29" s="260"/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</row>
    <row r="30" spans="1:9" ht="15.75" thickBot="1">
      <c r="A30" s="274"/>
      <c r="B30" s="275"/>
      <c r="C30" s="8"/>
      <c r="D30" s="8"/>
      <c r="E30" s="8"/>
      <c r="F30" s="8"/>
      <c r="G30" s="8"/>
      <c r="H30" s="8"/>
      <c r="I30" s="8"/>
    </row>
    <row r="31" spans="1:9" ht="15.75" thickBot="1"/>
    <row r="32" spans="1:9" ht="22.5">
      <c r="A32" s="261" t="s">
        <v>147</v>
      </c>
      <c r="B32" s="149" t="s">
        <v>148</v>
      </c>
      <c r="C32" s="149" t="s">
        <v>150</v>
      </c>
      <c r="D32" s="149" t="s">
        <v>153</v>
      </c>
      <c r="E32" s="261" t="s">
        <v>155</v>
      </c>
      <c r="F32" s="149" t="s">
        <v>156</v>
      </c>
    </row>
    <row r="33" spans="1:9">
      <c r="A33" s="262"/>
      <c r="B33" s="154" t="s">
        <v>149</v>
      </c>
      <c r="C33" s="154" t="s">
        <v>151</v>
      </c>
      <c r="D33" s="154" t="s">
        <v>154</v>
      </c>
      <c r="E33" s="262"/>
      <c r="F33" s="154" t="s">
        <v>157</v>
      </c>
    </row>
    <row r="34" spans="1:9" ht="15.75" thickBot="1">
      <c r="A34" s="263"/>
      <c r="B34" s="124"/>
      <c r="C34" s="150" t="s">
        <v>152</v>
      </c>
      <c r="D34" s="124"/>
      <c r="E34" s="263"/>
      <c r="F34" s="124"/>
    </row>
    <row r="35" spans="1:9" ht="45">
      <c r="A35" s="11" t="s">
        <v>158</v>
      </c>
      <c r="B35" s="151">
        <f>SUM(B37:B38)</f>
        <v>0</v>
      </c>
      <c r="C35" s="151">
        <f t="shared" ref="C35:F35" si="5">SUM(C37:C38)</f>
        <v>0</v>
      </c>
      <c r="D35" s="151">
        <f t="shared" si="5"/>
        <v>0</v>
      </c>
      <c r="E35" s="151">
        <f t="shared" si="5"/>
        <v>0</v>
      </c>
      <c r="F35" s="151">
        <f t="shared" si="5"/>
        <v>0</v>
      </c>
    </row>
    <row r="36" spans="1:9">
      <c r="A36" s="5" t="s">
        <v>159</v>
      </c>
      <c r="B36" s="152">
        <v>0</v>
      </c>
      <c r="C36" s="152">
        <v>0</v>
      </c>
      <c r="D36" s="152">
        <v>0</v>
      </c>
      <c r="E36" s="152">
        <v>0</v>
      </c>
      <c r="F36" s="152">
        <v>0</v>
      </c>
    </row>
    <row r="37" spans="1:9">
      <c r="A37" s="5" t="s">
        <v>160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</row>
    <row r="38" spans="1:9" ht="15.75" thickBot="1">
      <c r="A38" s="10" t="s">
        <v>161</v>
      </c>
      <c r="B38" s="153">
        <v>0</v>
      </c>
      <c r="C38" s="153">
        <v>0</v>
      </c>
      <c r="D38" s="153">
        <v>0</v>
      </c>
      <c r="E38" s="153">
        <v>0</v>
      </c>
      <c r="F38" s="153">
        <v>0</v>
      </c>
    </row>
    <row r="43" spans="1:9">
      <c r="A43" s="107"/>
      <c r="B43" s="107"/>
      <c r="C43" s="107"/>
      <c r="D43" s="107"/>
      <c r="E43" s="107"/>
      <c r="F43" s="107"/>
      <c r="G43" s="107"/>
      <c r="H43" s="107"/>
      <c r="I43" s="107"/>
    </row>
    <row r="44" spans="1:9">
      <c r="A44" s="254" t="s">
        <v>439</v>
      </c>
      <c r="B44" s="254"/>
      <c r="C44" s="254"/>
      <c r="D44" s="115"/>
      <c r="E44" s="254" t="s">
        <v>440</v>
      </c>
      <c r="F44" s="254"/>
      <c r="G44" s="254"/>
      <c r="H44" s="115"/>
      <c r="I44" s="115"/>
    </row>
    <row r="45" spans="1:9" ht="15" customHeight="1">
      <c r="A45" s="243" t="s">
        <v>438</v>
      </c>
      <c r="B45" s="243"/>
      <c r="C45" s="243"/>
      <c r="D45" s="115"/>
      <c r="E45" s="243" t="s">
        <v>441</v>
      </c>
      <c r="F45" s="243"/>
      <c r="G45" s="243"/>
      <c r="H45" s="115"/>
      <c r="I45" s="115"/>
    </row>
    <row r="46" spans="1:9" ht="15" customHeight="1">
      <c r="A46" s="115"/>
      <c r="B46" s="115"/>
      <c r="C46" s="115"/>
      <c r="D46" s="115"/>
      <c r="E46" s="115"/>
      <c r="F46" s="115"/>
      <c r="G46" s="115"/>
      <c r="H46" s="115"/>
      <c r="I46" s="115"/>
    </row>
    <row r="48" spans="1:9">
      <c r="C48" s="103"/>
    </row>
    <row r="49" spans="3:3">
      <c r="C49" s="103"/>
    </row>
    <row r="50" spans="3:3">
      <c r="C50" s="103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E5" sqref="E5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64" t="s">
        <v>437</v>
      </c>
      <c r="B1" s="265"/>
      <c r="C1" s="265"/>
      <c r="D1" s="265"/>
      <c r="E1" s="265"/>
      <c r="F1" s="265"/>
      <c r="G1" s="265"/>
      <c r="H1" s="265"/>
      <c r="I1" s="265"/>
      <c r="J1" s="265"/>
      <c r="K1" s="266"/>
    </row>
    <row r="2" spans="1:11" ht="15.75" thickBot="1">
      <c r="A2" s="267" t="s">
        <v>450</v>
      </c>
      <c r="B2" s="268"/>
      <c r="C2" s="268"/>
      <c r="D2" s="268"/>
      <c r="E2" s="268"/>
      <c r="F2" s="268"/>
      <c r="G2" s="268"/>
      <c r="H2" s="268"/>
      <c r="I2" s="268"/>
      <c r="J2" s="268"/>
      <c r="K2" s="269"/>
    </row>
    <row r="3" spans="1:11" ht="15.75" thickBot="1">
      <c r="A3" s="267" t="s">
        <v>460</v>
      </c>
      <c r="B3" s="268"/>
      <c r="C3" s="268"/>
      <c r="D3" s="268"/>
      <c r="E3" s="268"/>
      <c r="F3" s="268"/>
      <c r="G3" s="268"/>
      <c r="H3" s="268"/>
      <c r="I3" s="268"/>
      <c r="J3" s="268"/>
      <c r="K3" s="269"/>
    </row>
    <row r="4" spans="1:11" ht="15.75" thickBot="1">
      <c r="A4" s="267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9"/>
    </row>
    <row r="5" spans="1:11" ht="113.25" thickBot="1">
      <c r="A5" s="72" t="s">
        <v>162</v>
      </c>
      <c r="B5" s="71" t="s">
        <v>163</v>
      </c>
      <c r="C5" s="71" t="s">
        <v>164</v>
      </c>
      <c r="D5" s="71" t="s">
        <v>165</v>
      </c>
      <c r="E5" s="71" t="s">
        <v>166</v>
      </c>
      <c r="F5" s="71" t="s">
        <v>167</v>
      </c>
      <c r="G5" s="71" t="s">
        <v>168</v>
      </c>
      <c r="H5" s="71" t="s">
        <v>169</v>
      </c>
      <c r="I5" s="71" t="s">
        <v>465</v>
      </c>
      <c r="J5" s="71" t="s">
        <v>466</v>
      </c>
      <c r="K5" s="71" t="s">
        <v>467</v>
      </c>
    </row>
    <row r="6" spans="1:11">
      <c r="A6" s="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7.5">
      <c r="A7" s="11" t="s">
        <v>170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</row>
    <row r="8" spans="1:11">
      <c r="A8" s="16" t="s">
        <v>171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</row>
    <row r="9" spans="1:11">
      <c r="A9" s="16" t="s">
        <v>172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</row>
    <row r="10" spans="1:11">
      <c r="A10" s="16" t="s">
        <v>173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</row>
    <row r="11" spans="1:11">
      <c r="A11" s="16" t="s">
        <v>174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</row>
    <row r="12" spans="1:11">
      <c r="A12" s="6"/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ht="45">
      <c r="A13" s="11" t="s">
        <v>175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</row>
    <row r="14" spans="1:11" ht="33.75">
      <c r="A14" s="16" t="s">
        <v>176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</row>
    <row r="15" spans="1:11" ht="33.75">
      <c r="A15" s="16" t="s">
        <v>177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</row>
    <row r="16" spans="1:11" ht="33.75">
      <c r="A16" s="16" t="s">
        <v>178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</row>
    <row r="17" spans="1:12" ht="33.75">
      <c r="A17" s="16" t="s">
        <v>179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</row>
    <row r="18" spans="1:12">
      <c r="A18" s="6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2" ht="67.5">
      <c r="A19" s="11" t="s">
        <v>180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</row>
    <row r="20" spans="1:12" ht="15.75" thickBot="1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3" spans="1:1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>
      <c r="A28" s="114"/>
      <c r="B28" s="114"/>
      <c r="C28" s="114"/>
      <c r="D28" s="114"/>
      <c r="E28" s="114"/>
      <c r="F28" s="114"/>
      <c r="G28" s="114"/>
      <c r="H28" s="107"/>
      <c r="I28" s="107"/>
      <c r="J28" s="107"/>
      <c r="K28" s="107"/>
      <c r="L28" s="107"/>
    </row>
    <row r="29" spans="1:12">
      <c r="A29" s="114"/>
      <c r="B29" s="114"/>
      <c r="C29" s="244" t="s">
        <v>439</v>
      </c>
      <c r="D29" s="244"/>
      <c r="E29" s="244"/>
      <c r="F29" s="114"/>
      <c r="G29" s="114"/>
      <c r="H29" s="244" t="s">
        <v>440</v>
      </c>
      <c r="I29" s="244"/>
      <c r="J29" s="244"/>
      <c r="K29" s="107"/>
      <c r="L29" s="107"/>
    </row>
    <row r="30" spans="1:12" ht="27" customHeight="1">
      <c r="A30" s="107"/>
      <c r="B30" s="107"/>
      <c r="C30" s="243" t="s">
        <v>438</v>
      </c>
      <c r="D30" s="243"/>
      <c r="E30" s="243"/>
      <c r="F30" s="107"/>
      <c r="G30" s="107"/>
      <c r="H30" s="243" t="s">
        <v>441</v>
      </c>
      <c r="I30" s="243"/>
      <c r="J30" s="243"/>
      <c r="K30" s="107"/>
      <c r="L30" s="107"/>
    </row>
    <row r="31" spans="1:1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zoomScale="115" zoomScaleNormal="115" workbookViewId="0">
      <selection activeCell="D9" sqref="D9"/>
    </sheetView>
  </sheetViews>
  <sheetFormatPr baseColWidth="10" defaultRowHeight="15"/>
  <cols>
    <col min="1" max="1" width="40.425781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  <col min="8" max="8" width="14.7109375" style="129" bestFit="1" customWidth="1"/>
  </cols>
  <sheetData>
    <row r="1" spans="1:7">
      <c r="A1" s="310" t="s">
        <v>437</v>
      </c>
      <c r="B1" s="311"/>
      <c r="C1" s="311"/>
      <c r="D1" s="311"/>
      <c r="E1" s="311"/>
    </row>
    <row r="2" spans="1:7">
      <c r="A2" s="310" t="s">
        <v>444</v>
      </c>
      <c r="B2" s="311"/>
      <c r="C2" s="311"/>
      <c r="D2" s="311"/>
      <c r="E2" s="311"/>
    </row>
    <row r="3" spans="1:7">
      <c r="A3" s="310" t="s">
        <v>455</v>
      </c>
      <c r="B3" s="311"/>
      <c r="C3" s="311"/>
      <c r="D3" s="311"/>
      <c r="E3" s="311"/>
    </row>
    <row r="4" spans="1:7" ht="15.75" thickBot="1">
      <c r="A4" s="312" t="s">
        <v>0</v>
      </c>
      <c r="B4" s="313"/>
      <c r="C4" s="313"/>
      <c r="D4" s="313"/>
      <c r="E4" s="313"/>
    </row>
    <row r="5" spans="1:7">
      <c r="A5" s="286" t="s">
        <v>1</v>
      </c>
      <c r="B5" s="287"/>
      <c r="C5" s="73" t="s">
        <v>181</v>
      </c>
      <c r="D5" s="261" t="s">
        <v>183</v>
      </c>
      <c r="E5" s="73" t="s">
        <v>184</v>
      </c>
    </row>
    <row r="6" spans="1:7" ht="15.75" thickBot="1">
      <c r="A6" s="288"/>
      <c r="B6" s="289"/>
      <c r="C6" s="71" t="s">
        <v>182</v>
      </c>
      <c r="D6" s="263"/>
      <c r="E6" s="71" t="s">
        <v>185</v>
      </c>
    </row>
    <row r="7" spans="1:7">
      <c r="A7" s="292"/>
      <c r="B7" s="293"/>
      <c r="C7" s="18"/>
      <c r="D7" s="18"/>
      <c r="E7" s="18"/>
    </row>
    <row r="8" spans="1:7">
      <c r="A8" s="294" t="s">
        <v>186</v>
      </c>
      <c r="B8" s="295"/>
      <c r="C8" s="169">
        <f>SUM(C9:C11)</f>
        <v>253188985</v>
      </c>
      <c r="D8" s="169">
        <f>SUM(D9:D11)</f>
        <v>89820790</v>
      </c>
      <c r="E8" s="169">
        <f>SUM(E9:E11)</f>
        <v>89820790</v>
      </c>
    </row>
    <row r="9" spans="1:7">
      <c r="A9" s="298" t="s">
        <v>187</v>
      </c>
      <c r="B9" s="299"/>
      <c r="C9" s="168">
        <v>253188985</v>
      </c>
      <c r="D9" s="168">
        <v>89820790</v>
      </c>
      <c r="E9" s="168">
        <f>+D9</f>
        <v>89820790</v>
      </c>
    </row>
    <row r="10" spans="1:7">
      <c r="A10" s="298" t="s">
        <v>188</v>
      </c>
      <c r="B10" s="299"/>
      <c r="C10" s="66">
        <v>0</v>
      </c>
      <c r="D10" s="66">
        <v>0</v>
      </c>
      <c r="E10" s="66">
        <v>0</v>
      </c>
    </row>
    <row r="11" spans="1:7">
      <c r="A11" s="298" t="s">
        <v>189</v>
      </c>
      <c r="B11" s="299"/>
      <c r="C11" s="66">
        <v>0</v>
      </c>
      <c r="D11" s="66">
        <v>0</v>
      </c>
      <c r="E11" s="66">
        <v>0</v>
      </c>
      <c r="G11" s="56"/>
    </row>
    <row r="12" spans="1:7">
      <c r="A12" s="298"/>
      <c r="B12" s="299"/>
      <c r="C12" s="66"/>
      <c r="D12" s="66"/>
      <c r="E12" s="66"/>
    </row>
    <row r="13" spans="1:7">
      <c r="A13" s="294" t="s">
        <v>221</v>
      </c>
      <c r="B13" s="295"/>
      <c r="C13" s="169">
        <f>SUM(C14:C15)</f>
        <v>253188985</v>
      </c>
      <c r="D13" s="169">
        <f>SUM(D14:D15)</f>
        <v>84746481</v>
      </c>
      <c r="E13" s="169">
        <f>SUM(E14:E15)</f>
        <v>84213990</v>
      </c>
    </row>
    <row r="14" spans="1:7">
      <c r="A14" s="298" t="s">
        <v>190</v>
      </c>
      <c r="B14" s="299"/>
      <c r="C14" s="168">
        <v>253188985</v>
      </c>
      <c r="D14" s="168">
        <v>84746481</v>
      </c>
      <c r="E14" s="168">
        <v>84213990</v>
      </c>
      <c r="G14" s="56"/>
    </row>
    <row r="15" spans="1:7">
      <c r="A15" s="298" t="s">
        <v>191</v>
      </c>
      <c r="B15" s="299"/>
      <c r="C15" s="66">
        <v>0</v>
      </c>
      <c r="D15" s="66">
        <v>0</v>
      </c>
      <c r="E15" s="66">
        <v>0</v>
      </c>
    </row>
    <row r="16" spans="1:7">
      <c r="A16" s="298"/>
      <c r="B16" s="299"/>
      <c r="C16" s="18"/>
      <c r="D16" s="18"/>
      <c r="E16" s="18"/>
    </row>
    <row r="17" spans="1:7">
      <c r="A17" s="294" t="s">
        <v>192</v>
      </c>
      <c r="B17" s="295"/>
      <c r="C17" s="147">
        <f>SUM(C18:C19)</f>
        <v>0</v>
      </c>
      <c r="D17" s="222">
        <f>SUM(D18:D19)</f>
        <v>496659</v>
      </c>
      <c r="E17" s="222">
        <f>SUM(E18:E19)</f>
        <v>496659</v>
      </c>
    </row>
    <row r="18" spans="1:7">
      <c r="A18" s="298" t="s">
        <v>193</v>
      </c>
      <c r="B18" s="299"/>
      <c r="C18" s="139">
        <v>0</v>
      </c>
      <c r="D18" s="219">
        <v>496659</v>
      </c>
      <c r="E18" s="219">
        <v>496659</v>
      </c>
    </row>
    <row r="19" spans="1:7">
      <c r="A19" s="298" t="s">
        <v>194</v>
      </c>
      <c r="B19" s="299"/>
      <c r="C19" s="66">
        <v>0</v>
      </c>
      <c r="D19" s="66">
        <v>0</v>
      </c>
      <c r="E19" s="66">
        <v>0</v>
      </c>
    </row>
    <row r="20" spans="1:7">
      <c r="A20" s="298"/>
      <c r="B20" s="299"/>
      <c r="C20" s="164"/>
      <c r="D20" s="165"/>
      <c r="E20" s="165"/>
    </row>
    <row r="21" spans="1:7">
      <c r="A21" s="294" t="s">
        <v>195</v>
      </c>
      <c r="B21" s="295"/>
      <c r="C21" s="62">
        <f>C8-C13+C17</f>
        <v>0</v>
      </c>
      <c r="D21" s="169">
        <f>D8-D13+D17</f>
        <v>5570968</v>
      </c>
      <c r="E21" s="169">
        <f>E8-E13+E17</f>
        <v>6103459</v>
      </c>
      <c r="F21" s="56"/>
      <c r="G21" s="56"/>
    </row>
    <row r="22" spans="1:7">
      <c r="A22" s="294" t="s">
        <v>196</v>
      </c>
      <c r="B22" s="295"/>
      <c r="C22" s="62">
        <f>C21-C11</f>
        <v>0</v>
      </c>
      <c r="D22" s="169">
        <f>D21-D11</f>
        <v>5570968</v>
      </c>
      <c r="E22" s="169">
        <f>E21-E11</f>
        <v>6103459</v>
      </c>
    </row>
    <row r="23" spans="1:7" ht="15" customHeight="1">
      <c r="A23" s="294" t="s">
        <v>197</v>
      </c>
      <c r="B23" s="295"/>
      <c r="C23" s="314">
        <f>C22-C17</f>
        <v>0</v>
      </c>
      <c r="D23" s="169">
        <f>D22-D17</f>
        <v>5074309</v>
      </c>
      <c r="E23" s="169">
        <f>E22-E17</f>
        <v>5606800</v>
      </c>
      <c r="F23" s="56"/>
    </row>
    <row r="24" spans="1:7" ht="15.75" thickBot="1">
      <c r="A24" s="308"/>
      <c r="B24" s="309"/>
      <c r="C24" s="315"/>
      <c r="D24" s="66"/>
      <c r="E24" s="66"/>
    </row>
    <row r="25" spans="1:7" ht="15.75" thickBot="1">
      <c r="A25" s="284" t="s">
        <v>198</v>
      </c>
      <c r="B25" s="285"/>
      <c r="C25" s="74" t="s">
        <v>199</v>
      </c>
      <c r="D25" s="74" t="s">
        <v>183</v>
      </c>
      <c r="E25" s="74" t="s">
        <v>200</v>
      </c>
    </row>
    <row r="26" spans="1:7">
      <c r="A26" s="292"/>
      <c r="B26" s="293"/>
      <c r="C26" s="18"/>
      <c r="D26" s="18"/>
      <c r="E26" s="18"/>
    </row>
    <row r="27" spans="1:7">
      <c r="A27" s="294" t="s">
        <v>201</v>
      </c>
      <c r="B27" s="295"/>
      <c r="C27" s="81">
        <f>SUM(C28:C29)</f>
        <v>0</v>
      </c>
      <c r="D27" s="81">
        <f>SUM(D28:D29)</f>
        <v>0</v>
      </c>
      <c r="E27" s="81">
        <f>SUM(E28:E29)</f>
        <v>0</v>
      </c>
    </row>
    <row r="28" spans="1:7">
      <c r="A28" s="298" t="s">
        <v>202</v>
      </c>
      <c r="B28" s="299"/>
      <c r="C28" s="66">
        <v>0</v>
      </c>
      <c r="D28" s="66">
        <v>0</v>
      </c>
      <c r="E28" s="66">
        <v>0</v>
      </c>
    </row>
    <row r="29" spans="1:7">
      <c r="A29" s="298" t="s">
        <v>203</v>
      </c>
      <c r="B29" s="299"/>
      <c r="C29" s="66">
        <v>0</v>
      </c>
      <c r="D29" s="66">
        <v>0</v>
      </c>
      <c r="E29" s="66">
        <v>0</v>
      </c>
    </row>
    <row r="30" spans="1:7">
      <c r="A30" s="298"/>
      <c r="B30" s="299"/>
      <c r="C30" s="81"/>
      <c r="D30" s="81"/>
      <c r="E30" s="81"/>
    </row>
    <row r="31" spans="1:7">
      <c r="A31" s="294" t="s">
        <v>204</v>
      </c>
      <c r="B31" s="295"/>
      <c r="C31" s="80">
        <f>C23+C27</f>
        <v>0</v>
      </c>
      <c r="D31" s="169">
        <f>D23+D27</f>
        <v>5074309</v>
      </c>
      <c r="E31" s="169">
        <f>E23+E27</f>
        <v>5606800</v>
      </c>
    </row>
    <row r="32" spans="1:7" ht="15.75" thickBot="1">
      <c r="A32" s="300"/>
      <c r="B32" s="301"/>
      <c r="C32" s="19"/>
      <c r="D32" s="60"/>
      <c r="E32" s="60"/>
    </row>
    <row r="33" spans="1:5">
      <c r="A33" s="286" t="s">
        <v>198</v>
      </c>
      <c r="B33" s="287"/>
      <c r="C33" s="261" t="s">
        <v>205</v>
      </c>
      <c r="D33" s="290" t="s">
        <v>183</v>
      </c>
      <c r="E33" s="75" t="s">
        <v>184</v>
      </c>
    </row>
    <row r="34" spans="1:5" ht="15.75" thickBot="1">
      <c r="A34" s="288"/>
      <c r="B34" s="289"/>
      <c r="C34" s="263"/>
      <c r="D34" s="291"/>
      <c r="E34" s="76" t="s">
        <v>200</v>
      </c>
    </row>
    <row r="35" spans="1:5">
      <c r="A35" s="20"/>
      <c r="B35" s="21"/>
      <c r="C35" s="21"/>
      <c r="D35" s="21"/>
      <c r="E35" s="21"/>
    </row>
    <row r="36" spans="1:5">
      <c r="A36" s="304" t="s">
        <v>206</v>
      </c>
      <c r="B36" s="305"/>
      <c r="C36" s="158">
        <f>SUM(C37:C38)</f>
        <v>0</v>
      </c>
      <c r="D36" s="158">
        <f>SUM(D37:D38)</f>
        <v>0</v>
      </c>
      <c r="E36" s="158">
        <f>SUM(E37:E38)</f>
        <v>0</v>
      </c>
    </row>
    <row r="37" spans="1:5">
      <c r="A37" s="296" t="s">
        <v>207</v>
      </c>
      <c r="B37" s="297"/>
      <c r="C37" s="66">
        <v>0</v>
      </c>
      <c r="D37" s="66">
        <v>0</v>
      </c>
      <c r="E37" s="66">
        <v>0</v>
      </c>
    </row>
    <row r="38" spans="1:5">
      <c r="A38" s="296" t="s">
        <v>208</v>
      </c>
      <c r="B38" s="297"/>
      <c r="C38" s="66">
        <v>0</v>
      </c>
      <c r="D38" s="66">
        <v>0</v>
      </c>
      <c r="E38" s="66">
        <v>0</v>
      </c>
    </row>
    <row r="39" spans="1:5">
      <c r="A39" s="304" t="s">
        <v>209</v>
      </c>
      <c r="B39" s="305"/>
      <c r="C39" s="158">
        <f>SUM(C40:C41)</f>
        <v>0</v>
      </c>
      <c r="D39" s="158">
        <f>SUM(D40:D41)</f>
        <v>0</v>
      </c>
      <c r="E39" s="158">
        <f>SUM(E40:E41)</f>
        <v>0</v>
      </c>
    </row>
    <row r="40" spans="1:5">
      <c r="A40" s="296" t="s">
        <v>210</v>
      </c>
      <c r="B40" s="297"/>
      <c r="C40" s="66">
        <v>0</v>
      </c>
      <c r="D40" s="66">
        <v>0</v>
      </c>
      <c r="E40" s="66">
        <v>0</v>
      </c>
    </row>
    <row r="41" spans="1:5">
      <c r="A41" s="296" t="s">
        <v>211</v>
      </c>
      <c r="B41" s="297"/>
      <c r="C41" s="66">
        <v>0</v>
      </c>
      <c r="D41" s="66">
        <v>0</v>
      </c>
      <c r="E41" s="66">
        <v>0</v>
      </c>
    </row>
    <row r="42" spans="1:5">
      <c r="A42" s="296"/>
      <c r="B42" s="297"/>
      <c r="C42" s="81"/>
      <c r="D42" s="81"/>
      <c r="E42" s="81"/>
    </row>
    <row r="43" spans="1:5">
      <c r="A43" s="304" t="s">
        <v>212</v>
      </c>
      <c r="B43" s="305"/>
      <c r="C43" s="82">
        <f>C36-C39</f>
        <v>0</v>
      </c>
      <c r="D43" s="82">
        <f>D36-D39</f>
        <v>0</v>
      </c>
      <c r="E43" s="82">
        <f>E36-E39</f>
        <v>0</v>
      </c>
    </row>
    <row r="44" spans="1:5" ht="15.75" thickBot="1">
      <c r="A44" s="306"/>
      <c r="B44" s="307"/>
      <c r="C44" s="50"/>
      <c r="D44" s="50"/>
      <c r="E44" s="50"/>
    </row>
    <row r="45" spans="1:5">
      <c r="A45" s="286" t="s">
        <v>198</v>
      </c>
      <c r="B45" s="287"/>
      <c r="C45" s="75" t="s">
        <v>181</v>
      </c>
      <c r="D45" s="290" t="s">
        <v>183</v>
      </c>
      <c r="E45" s="75" t="s">
        <v>184</v>
      </c>
    </row>
    <row r="46" spans="1:5" ht="15.75" thickBot="1">
      <c r="A46" s="288"/>
      <c r="B46" s="289"/>
      <c r="C46" s="76" t="s">
        <v>199</v>
      </c>
      <c r="D46" s="291"/>
      <c r="E46" s="76" t="s">
        <v>200</v>
      </c>
    </row>
    <row r="47" spans="1:5">
      <c r="A47" s="302"/>
      <c r="B47" s="303"/>
      <c r="C47" s="21"/>
      <c r="D47" s="21"/>
      <c r="E47" s="21"/>
    </row>
    <row r="48" spans="1:5">
      <c r="A48" s="296" t="s">
        <v>213</v>
      </c>
      <c r="B48" s="297"/>
      <c r="C48" s="168">
        <f>C9</f>
        <v>253188985</v>
      </c>
      <c r="D48" s="168">
        <f>D9</f>
        <v>89820790</v>
      </c>
      <c r="E48" s="168">
        <f>E9</f>
        <v>89820790</v>
      </c>
    </row>
    <row r="49" spans="1:5">
      <c r="A49" s="296" t="s">
        <v>214</v>
      </c>
      <c r="B49" s="297"/>
      <c r="C49" s="66">
        <f>C37-C40</f>
        <v>0</v>
      </c>
      <c r="D49" s="66">
        <f>D37-D40</f>
        <v>0</v>
      </c>
      <c r="E49" s="66">
        <f>E37-E40</f>
        <v>0</v>
      </c>
    </row>
    <row r="50" spans="1:5">
      <c r="A50" s="296" t="s">
        <v>207</v>
      </c>
      <c r="B50" s="297"/>
      <c r="C50" s="66">
        <f>C37</f>
        <v>0</v>
      </c>
      <c r="D50" s="66">
        <f>D37</f>
        <v>0</v>
      </c>
      <c r="E50" s="66">
        <f>E37</f>
        <v>0</v>
      </c>
    </row>
    <row r="51" spans="1:5">
      <c r="A51" s="296" t="s">
        <v>210</v>
      </c>
      <c r="B51" s="297"/>
      <c r="C51" s="66">
        <f>C40</f>
        <v>0</v>
      </c>
      <c r="D51" s="66">
        <f>D40</f>
        <v>0</v>
      </c>
      <c r="E51" s="66">
        <f>E40</f>
        <v>0</v>
      </c>
    </row>
    <row r="52" spans="1:5">
      <c r="A52" s="296"/>
      <c r="B52" s="297"/>
      <c r="C52" s="66"/>
      <c r="D52" s="66"/>
      <c r="E52" s="66"/>
    </row>
    <row r="53" spans="1:5">
      <c r="A53" s="296" t="s">
        <v>190</v>
      </c>
      <c r="B53" s="297"/>
      <c r="C53" s="170">
        <f>C14</f>
        <v>253188985</v>
      </c>
      <c r="D53" s="170">
        <f>D14</f>
        <v>84746481</v>
      </c>
      <c r="E53" s="170">
        <f>E14</f>
        <v>84213990</v>
      </c>
    </row>
    <row r="54" spans="1:5">
      <c r="A54" s="296"/>
      <c r="B54" s="297"/>
      <c r="C54" s="81"/>
      <c r="D54" s="81"/>
      <c r="E54" s="81"/>
    </row>
    <row r="55" spans="1:5">
      <c r="A55" s="296" t="s">
        <v>193</v>
      </c>
      <c r="B55" s="297"/>
      <c r="C55" s="87">
        <f>C18</f>
        <v>0</v>
      </c>
      <c r="D55" s="223">
        <f>D18</f>
        <v>496659</v>
      </c>
      <c r="E55" s="223">
        <f>E18</f>
        <v>496659</v>
      </c>
    </row>
    <row r="56" spans="1:5">
      <c r="A56" s="296"/>
      <c r="B56" s="297"/>
      <c r="C56" s="81"/>
      <c r="D56" s="81"/>
      <c r="E56" s="81"/>
    </row>
    <row r="57" spans="1:5">
      <c r="A57" s="304" t="s">
        <v>215</v>
      </c>
      <c r="B57" s="305"/>
      <c r="C57" s="80">
        <f>C48+C49-C53-C55</f>
        <v>0</v>
      </c>
      <c r="D57" s="171">
        <f>D48+D49-D53+D55</f>
        <v>5570968</v>
      </c>
      <c r="E57" s="171">
        <f>E48+E49-E53+E55</f>
        <v>6103459</v>
      </c>
    </row>
    <row r="58" spans="1:5">
      <c r="A58" s="294" t="s">
        <v>216</v>
      </c>
      <c r="B58" s="295"/>
      <c r="C58" s="278">
        <f>C57-C49</f>
        <v>0</v>
      </c>
      <c r="D58" s="280">
        <f>D57-D49</f>
        <v>5570968</v>
      </c>
      <c r="E58" s="280">
        <f>E57-E49</f>
        <v>6103459</v>
      </c>
    </row>
    <row r="59" spans="1:5" ht="15.75" thickBot="1">
      <c r="A59" s="308"/>
      <c r="B59" s="309"/>
      <c r="C59" s="279"/>
      <c r="D59" s="281"/>
      <c r="E59" s="281"/>
    </row>
    <row r="60" spans="1:5">
      <c r="A60" s="286" t="s">
        <v>198</v>
      </c>
      <c r="B60" s="287"/>
      <c r="C60" s="261" t="s">
        <v>205</v>
      </c>
      <c r="D60" s="290" t="s">
        <v>183</v>
      </c>
      <c r="E60" s="75" t="s">
        <v>184</v>
      </c>
    </row>
    <row r="61" spans="1:5" ht="15.75" thickBot="1">
      <c r="A61" s="288"/>
      <c r="B61" s="289"/>
      <c r="C61" s="263"/>
      <c r="D61" s="291"/>
      <c r="E61" s="76" t="s">
        <v>200</v>
      </c>
    </row>
    <row r="62" spans="1:5">
      <c r="A62" s="302"/>
      <c r="B62" s="303"/>
      <c r="C62" s="21"/>
      <c r="D62" s="21"/>
      <c r="E62" s="21"/>
    </row>
    <row r="63" spans="1:5">
      <c r="A63" s="296" t="s">
        <v>188</v>
      </c>
      <c r="B63" s="297"/>
      <c r="C63" s="66">
        <f>C10</f>
        <v>0</v>
      </c>
      <c r="D63" s="66">
        <f>D10</f>
        <v>0</v>
      </c>
      <c r="E63" s="66">
        <f>E10</f>
        <v>0</v>
      </c>
    </row>
    <row r="64" spans="1:5">
      <c r="A64" s="296" t="s">
        <v>217</v>
      </c>
      <c r="B64" s="297"/>
      <c r="C64" s="66">
        <f>C38-C41</f>
        <v>0</v>
      </c>
      <c r="D64" s="66">
        <f>D38-D41</f>
        <v>0</v>
      </c>
      <c r="E64" s="66">
        <f>E38-E41</f>
        <v>0</v>
      </c>
    </row>
    <row r="65" spans="1:5">
      <c r="A65" s="296" t="s">
        <v>208</v>
      </c>
      <c r="B65" s="297"/>
      <c r="C65" s="66">
        <f>C38</f>
        <v>0</v>
      </c>
      <c r="D65" s="66">
        <f>D38</f>
        <v>0</v>
      </c>
      <c r="E65" s="66">
        <f>E38</f>
        <v>0</v>
      </c>
    </row>
    <row r="66" spans="1:5">
      <c r="A66" s="296" t="s">
        <v>211</v>
      </c>
      <c r="B66" s="297"/>
      <c r="C66" s="66">
        <f>C41</f>
        <v>0</v>
      </c>
      <c r="D66" s="66">
        <f>D41</f>
        <v>0</v>
      </c>
      <c r="E66" s="66">
        <f>E41</f>
        <v>0</v>
      </c>
    </row>
    <row r="67" spans="1:5">
      <c r="A67" s="296"/>
      <c r="B67" s="297"/>
      <c r="C67" s="66"/>
      <c r="D67" s="66"/>
      <c r="E67" s="66"/>
    </row>
    <row r="68" spans="1:5">
      <c r="A68" s="296" t="s">
        <v>218</v>
      </c>
      <c r="B68" s="297"/>
      <c r="C68" s="66">
        <f>C15</f>
        <v>0</v>
      </c>
      <c r="D68" s="66">
        <f>D15</f>
        <v>0</v>
      </c>
      <c r="E68" s="66">
        <f>E15</f>
        <v>0</v>
      </c>
    </row>
    <row r="69" spans="1:5">
      <c r="A69" s="296"/>
      <c r="B69" s="297"/>
      <c r="C69" s="21"/>
      <c r="D69" s="55"/>
      <c r="E69" s="55"/>
    </row>
    <row r="70" spans="1:5">
      <c r="A70" s="296" t="s">
        <v>194</v>
      </c>
      <c r="B70" s="297"/>
      <c r="C70" s="86">
        <f>C19</f>
        <v>0</v>
      </c>
      <c r="D70" s="86">
        <f>D19</f>
        <v>0</v>
      </c>
      <c r="E70" s="86">
        <f>E19</f>
        <v>0</v>
      </c>
    </row>
    <row r="71" spans="1:5">
      <c r="A71" s="296"/>
      <c r="B71" s="297"/>
      <c r="C71" s="78"/>
      <c r="D71" s="78"/>
      <c r="E71" s="78"/>
    </row>
    <row r="72" spans="1:5">
      <c r="A72" s="304" t="s">
        <v>219</v>
      </c>
      <c r="B72" s="305"/>
      <c r="C72" s="79">
        <f>C63+C64-C68+C70</f>
        <v>0</v>
      </c>
      <c r="D72" s="79">
        <f>D63+D64-D68+D70</f>
        <v>0</v>
      </c>
      <c r="E72" s="79">
        <f>E63+E64-E68+E70</f>
        <v>0</v>
      </c>
    </row>
    <row r="73" spans="1:5">
      <c r="A73" s="304" t="s">
        <v>220</v>
      </c>
      <c r="B73" s="305"/>
      <c r="C73" s="282">
        <f>C72-C64</f>
        <v>0</v>
      </c>
      <c r="D73" s="282">
        <f>D72-D64</f>
        <v>0</v>
      </c>
      <c r="E73" s="282">
        <f>E72-E64</f>
        <v>0</v>
      </c>
    </row>
    <row r="74" spans="1:5" ht="15.75" thickBot="1">
      <c r="A74" s="306"/>
      <c r="B74" s="307"/>
      <c r="C74" s="283"/>
      <c r="D74" s="283"/>
      <c r="E74" s="283"/>
    </row>
    <row r="77" spans="1:5">
      <c r="A77" s="107"/>
      <c r="B77" s="107"/>
      <c r="C77" s="107"/>
      <c r="D77" s="107"/>
      <c r="E77" s="107"/>
    </row>
    <row r="78" spans="1:5">
      <c r="A78" s="107"/>
      <c r="B78" s="107"/>
      <c r="C78" s="107"/>
      <c r="D78" s="107"/>
      <c r="E78" s="107"/>
    </row>
    <row r="79" spans="1:5">
      <c r="A79" s="107"/>
      <c r="B79" s="107"/>
      <c r="C79" s="107"/>
      <c r="D79" s="107"/>
      <c r="E79" s="107"/>
    </row>
    <row r="80" spans="1:5">
      <c r="A80" s="107"/>
      <c r="B80" s="107"/>
      <c r="C80" s="107"/>
      <c r="D80" s="107"/>
      <c r="E80" s="107"/>
    </row>
    <row r="81" spans="1:5">
      <c r="A81" s="107"/>
      <c r="B81" s="107"/>
      <c r="C81" s="107"/>
      <c r="D81" s="107"/>
      <c r="E81" s="107"/>
    </row>
    <row r="82" spans="1:5">
      <c r="A82" s="107"/>
      <c r="B82" s="107"/>
      <c r="C82" s="107"/>
      <c r="D82" s="107"/>
      <c r="E82" s="107"/>
    </row>
    <row r="83" spans="1:5">
      <c r="A83" s="107"/>
      <c r="B83" s="107"/>
      <c r="C83" s="107"/>
      <c r="D83" s="107"/>
      <c r="E83" s="107"/>
    </row>
    <row r="84" spans="1:5">
      <c r="A84" s="107"/>
      <c r="B84" s="107"/>
      <c r="C84" s="107"/>
      <c r="D84" s="107"/>
      <c r="E84" s="107"/>
    </row>
    <row r="85" spans="1:5">
      <c r="A85" s="107"/>
      <c r="B85" s="107"/>
      <c r="C85" s="107"/>
      <c r="D85" s="107"/>
      <c r="E85" s="107"/>
    </row>
    <row r="86" spans="1:5">
      <c r="A86" s="107"/>
      <c r="B86" s="107"/>
      <c r="C86" s="107"/>
      <c r="D86" s="107"/>
      <c r="E86" s="107"/>
    </row>
    <row r="87" spans="1:5">
      <c r="A87" s="107"/>
      <c r="B87" s="107"/>
      <c r="C87" s="107"/>
      <c r="D87" s="107"/>
      <c r="E87" s="107"/>
    </row>
    <row r="88" spans="1:5">
      <c r="A88" s="107"/>
      <c r="B88" s="107"/>
      <c r="C88" s="107"/>
      <c r="D88" s="107"/>
      <c r="E88" s="107"/>
    </row>
    <row r="89" spans="1:5">
      <c r="A89" s="107"/>
      <c r="B89" s="107"/>
      <c r="C89" s="107"/>
      <c r="D89" s="107"/>
      <c r="E89" s="107"/>
    </row>
    <row r="90" spans="1:5">
      <c r="A90" s="107"/>
      <c r="B90" s="107"/>
      <c r="C90" s="107"/>
      <c r="D90" s="107"/>
      <c r="E90" s="107"/>
    </row>
    <row r="91" spans="1:5">
      <c r="A91" s="107"/>
      <c r="B91" s="107"/>
      <c r="C91" s="107"/>
      <c r="D91" s="107"/>
      <c r="E91" s="107"/>
    </row>
    <row r="92" spans="1:5">
      <c r="A92" s="107"/>
      <c r="B92" s="107"/>
      <c r="C92" s="107"/>
      <c r="D92" s="107"/>
      <c r="E92" s="107"/>
    </row>
    <row r="93" spans="1:5">
      <c r="A93" s="138"/>
      <c r="B93" s="113"/>
      <c r="C93" s="138"/>
      <c r="D93" s="138"/>
      <c r="E93" s="138"/>
    </row>
    <row r="94" spans="1:5">
      <c r="A94" s="105" t="s">
        <v>439</v>
      </c>
      <c r="B94" s="107"/>
      <c r="C94" s="244" t="s">
        <v>440</v>
      </c>
      <c r="D94" s="244"/>
      <c r="E94" s="244"/>
    </row>
    <row r="95" spans="1:5">
      <c r="A95" s="106" t="s">
        <v>438</v>
      </c>
      <c r="B95" s="107"/>
      <c r="C95" s="243" t="s">
        <v>441</v>
      </c>
      <c r="D95" s="243"/>
      <c r="E95" s="243"/>
    </row>
    <row r="96" spans="1:5">
      <c r="A96" s="107"/>
      <c r="B96" s="107"/>
      <c r="C96" s="107"/>
      <c r="D96" s="107"/>
      <c r="E96" s="107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activeCell="E81" sqref="E81"/>
    </sheetView>
  </sheetViews>
  <sheetFormatPr baseColWidth="10" defaultRowHeight="15"/>
  <cols>
    <col min="1" max="1" width="11.42578125" customWidth="1"/>
    <col min="3" max="3" width="42.4257812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  <col min="11" max="11" width="14.7109375" style="129" bestFit="1" customWidth="1"/>
  </cols>
  <sheetData>
    <row r="1" spans="1:9">
      <c r="A1" s="316" t="s">
        <v>437</v>
      </c>
      <c r="B1" s="317"/>
      <c r="C1" s="317"/>
      <c r="D1" s="317"/>
      <c r="E1" s="317"/>
      <c r="F1" s="317"/>
      <c r="G1" s="317"/>
      <c r="H1" s="317"/>
      <c r="I1" s="318"/>
    </row>
    <row r="2" spans="1:9">
      <c r="A2" s="310" t="s">
        <v>445</v>
      </c>
      <c r="B2" s="311"/>
      <c r="C2" s="311"/>
      <c r="D2" s="311"/>
      <c r="E2" s="311"/>
      <c r="F2" s="311"/>
      <c r="G2" s="311"/>
      <c r="H2" s="311"/>
      <c r="I2" s="319"/>
    </row>
    <row r="3" spans="1:9">
      <c r="A3" s="310" t="s">
        <v>455</v>
      </c>
      <c r="B3" s="311"/>
      <c r="C3" s="311"/>
      <c r="D3" s="311"/>
      <c r="E3" s="311"/>
      <c r="F3" s="311"/>
      <c r="G3" s="311"/>
      <c r="H3" s="311"/>
      <c r="I3" s="319"/>
    </row>
    <row r="4" spans="1:9" ht="15.75" thickBot="1">
      <c r="A4" s="312" t="s">
        <v>0</v>
      </c>
      <c r="B4" s="313"/>
      <c r="C4" s="313"/>
      <c r="D4" s="313"/>
      <c r="E4" s="313"/>
      <c r="F4" s="313"/>
      <c r="G4" s="313"/>
      <c r="H4" s="313"/>
      <c r="I4" s="320"/>
    </row>
    <row r="5" spans="1:9" ht="15.75" thickBot="1">
      <c r="A5" s="316"/>
      <c r="B5" s="317"/>
      <c r="C5" s="318"/>
      <c r="D5" s="264" t="s">
        <v>222</v>
      </c>
      <c r="E5" s="265"/>
      <c r="F5" s="265"/>
      <c r="G5" s="265"/>
      <c r="H5" s="266"/>
      <c r="I5" s="290" t="s">
        <v>223</v>
      </c>
    </row>
    <row r="6" spans="1:9">
      <c r="A6" s="310" t="s">
        <v>198</v>
      </c>
      <c r="B6" s="311"/>
      <c r="C6" s="319"/>
      <c r="D6" s="290" t="s">
        <v>225</v>
      </c>
      <c r="E6" s="261" t="s">
        <v>226</v>
      </c>
      <c r="F6" s="290" t="s">
        <v>227</v>
      </c>
      <c r="G6" s="290" t="s">
        <v>183</v>
      </c>
      <c r="H6" s="290" t="s">
        <v>228</v>
      </c>
      <c r="I6" s="321"/>
    </row>
    <row r="7" spans="1:9" ht="15.75" thickBot="1">
      <c r="A7" s="312" t="s">
        <v>224</v>
      </c>
      <c r="B7" s="313"/>
      <c r="C7" s="320"/>
      <c r="D7" s="291"/>
      <c r="E7" s="263"/>
      <c r="F7" s="291"/>
      <c r="G7" s="291"/>
      <c r="H7" s="291"/>
      <c r="I7" s="291"/>
    </row>
    <row r="8" spans="1:9">
      <c r="A8" s="325"/>
      <c r="B8" s="326"/>
      <c r="C8" s="327"/>
      <c r="D8" s="24"/>
      <c r="E8" s="24"/>
      <c r="F8" s="24"/>
      <c r="G8" s="24"/>
      <c r="H8" s="24"/>
      <c r="I8" s="24"/>
    </row>
    <row r="9" spans="1:9">
      <c r="A9" s="328" t="s">
        <v>229</v>
      </c>
      <c r="B9" s="329"/>
      <c r="C9" s="330"/>
      <c r="D9" s="24"/>
      <c r="E9" s="24"/>
      <c r="F9" s="24"/>
      <c r="G9" s="24"/>
      <c r="H9" s="24"/>
      <c r="I9" s="24"/>
    </row>
    <row r="10" spans="1:9">
      <c r="A10" s="322" t="s">
        <v>230</v>
      </c>
      <c r="B10" s="323"/>
      <c r="C10" s="324"/>
      <c r="D10" s="24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</row>
    <row r="11" spans="1:9">
      <c r="A11" s="322" t="s">
        <v>231</v>
      </c>
      <c r="B11" s="323"/>
      <c r="C11" s="324"/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</row>
    <row r="12" spans="1:9">
      <c r="A12" s="322" t="s">
        <v>232</v>
      </c>
      <c r="B12" s="323"/>
      <c r="C12" s="324"/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</row>
    <row r="13" spans="1:9">
      <c r="A13" s="322" t="s">
        <v>233</v>
      </c>
      <c r="B13" s="323"/>
      <c r="C13" s="324"/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</row>
    <row r="14" spans="1:9">
      <c r="A14" s="322" t="s">
        <v>234</v>
      </c>
      <c r="B14" s="323"/>
      <c r="C14" s="324"/>
      <c r="D14" s="199">
        <v>0</v>
      </c>
      <c r="E14" s="199">
        <v>0</v>
      </c>
      <c r="F14" s="199">
        <f>+E14</f>
        <v>0</v>
      </c>
      <c r="G14" s="199">
        <f>+F14</f>
        <v>0</v>
      </c>
      <c r="H14" s="199">
        <f>+G14</f>
        <v>0</v>
      </c>
      <c r="I14" s="199">
        <f>+H14</f>
        <v>0</v>
      </c>
    </row>
    <row r="15" spans="1:9">
      <c r="A15" s="322" t="s">
        <v>235</v>
      </c>
      <c r="B15" s="323"/>
      <c r="C15" s="324"/>
      <c r="D15" s="187">
        <v>0</v>
      </c>
      <c r="E15" s="57">
        <v>0</v>
      </c>
      <c r="F15" s="187">
        <v>0</v>
      </c>
      <c r="G15" s="187">
        <v>0</v>
      </c>
      <c r="H15" s="198">
        <f>+G15</f>
        <v>0</v>
      </c>
      <c r="I15" s="198">
        <f>G15-D15</f>
        <v>0</v>
      </c>
    </row>
    <row r="16" spans="1:9">
      <c r="A16" s="322" t="s">
        <v>236</v>
      </c>
      <c r="B16" s="323"/>
      <c r="C16" s="324"/>
      <c r="D16" s="200">
        <v>472000</v>
      </c>
      <c r="E16" s="200">
        <v>4042626</v>
      </c>
      <c r="F16" s="200">
        <f>E16+D16</f>
        <v>4514626</v>
      </c>
      <c r="G16" s="200">
        <v>4169227</v>
      </c>
      <c r="H16" s="200">
        <v>4169227</v>
      </c>
      <c r="I16" s="199">
        <f>G16-D16</f>
        <v>3697227</v>
      </c>
    </row>
    <row r="17" spans="1:9">
      <c r="A17" s="322" t="s">
        <v>237</v>
      </c>
      <c r="B17" s="333"/>
      <c r="C17" s="324"/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</row>
    <row r="18" spans="1:9">
      <c r="A18" s="20" t="s">
        <v>238</v>
      </c>
      <c r="B18" s="34"/>
      <c r="C18" s="35"/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</row>
    <row r="19" spans="1:9" ht="14.45" customHeight="1">
      <c r="A19" s="28"/>
      <c r="B19" s="331" t="s">
        <v>239</v>
      </c>
      <c r="C19" s="332"/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</row>
    <row r="20" spans="1:9">
      <c r="A20" s="28"/>
      <c r="B20" s="331" t="s">
        <v>240</v>
      </c>
      <c r="C20" s="332"/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</row>
    <row r="21" spans="1:9">
      <c r="A21" s="28"/>
      <c r="B21" s="331" t="s">
        <v>241</v>
      </c>
      <c r="C21" s="332"/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</row>
    <row r="22" spans="1:9">
      <c r="A22" s="28"/>
      <c r="B22" s="331" t="s">
        <v>242</v>
      </c>
      <c r="C22" s="332"/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</row>
    <row r="23" spans="1:9">
      <c r="A23" s="28"/>
      <c r="B23" s="331" t="s">
        <v>243</v>
      </c>
      <c r="C23" s="332"/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</row>
    <row r="24" spans="1:9">
      <c r="A24" s="28"/>
      <c r="B24" s="331" t="s">
        <v>244</v>
      </c>
      <c r="C24" s="332"/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</row>
    <row r="25" spans="1:9">
      <c r="A25" s="28"/>
      <c r="B25" s="331" t="s">
        <v>245</v>
      </c>
      <c r="C25" s="332"/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</row>
    <row r="26" spans="1:9">
      <c r="A26" s="28"/>
      <c r="B26" s="331" t="s">
        <v>246</v>
      </c>
      <c r="C26" s="332"/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>
      <c r="A27" s="28"/>
      <c r="B27" s="331" t="s">
        <v>247</v>
      </c>
      <c r="C27" s="332"/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</row>
    <row r="28" spans="1:9">
      <c r="A28" s="28"/>
      <c r="B28" s="331" t="s">
        <v>248</v>
      </c>
      <c r="C28" s="332"/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</row>
    <row r="29" spans="1:9">
      <c r="A29" s="28"/>
      <c r="B29" s="331" t="s">
        <v>249</v>
      </c>
      <c r="C29" s="332"/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</row>
    <row r="30" spans="1:9">
      <c r="A30" s="339" t="s">
        <v>250</v>
      </c>
      <c r="B30" s="340"/>
      <c r="C30" s="332"/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</row>
    <row r="31" spans="1:9">
      <c r="A31" s="28"/>
      <c r="B31" s="331" t="s">
        <v>251</v>
      </c>
      <c r="C31" s="332"/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</row>
    <row r="32" spans="1:9">
      <c r="A32" s="28"/>
      <c r="B32" s="331" t="s">
        <v>252</v>
      </c>
      <c r="C32" s="332"/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</row>
    <row r="33" spans="1:9">
      <c r="A33" s="28"/>
      <c r="B33" s="331" t="s">
        <v>253</v>
      </c>
      <c r="C33" s="332"/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</row>
    <row r="34" spans="1:9">
      <c r="A34" s="28"/>
      <c r="B34" s="331" t="s">
        <v>254</v>
      </c>
      <c r="C34" s="332"/>
      <c r="D34" s="141">
        <v>0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</row>
    <row r="35" spans="1:9">
      <c r="A35" s="28"/>
      <c r="B35" s="331" t="s">
        <v>255</v>
      </c>
      <c r="C35" s="332"/>
      <c r="D35" s="141">
        <v>0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</row>
    <row r="36" spans="1:9">
      <c r="A36" s="339" t="s">
        <v>256</v>
      </c>
      <c r="B36" s="331"/>
      <c r="C36" s="332"/>
      <c r="D36" s="172">
        <v>252716985</v>
      </c>
      <c r="E36" s="172">
        <v>10384330</v>
      </c>
      <c r="F36" s="172">
        <f>+D36+E36</f>
        <v>263101315</v>
      </c>
      <c r="G36" s="172">
        <v>85651563</v>
      </c>
      <c r="H36" s="172">
        <v>85651563</v>
      </c>
      <c r="I36" s="184">
        <f>G36-D36</f>
        <v>-167065422</v>
      </c>
    </row>
    <row r="37" spans="1:9">
      <c r="A37" s="339" t="s">
        <v>257</v>
      </c>
      <c r="B37" s="340"/>
      <c r="C37" s="332"/>
      <c r="D37" s="16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</row>
    <row r="38" spans="1:9">
      <c r="A38" s="28"/>
      <c r="B38" s="331" t="s">
        <v>258</v>
      </c>
      <c r="C38" s="332"/>
      <c r="D38" s="141">
        <v>0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</row>
    <row r="39" spans="1:9">
      <c r="A39" s="339" t="s">
        <v>259</v>
      </c>
      <c r="B39" s="340"/>
      <c r="C39" s="332"/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</row>
    <row r="40" spans="1:9">
      <c r="A40" s="28"/>
      <c r="B40" s="331" t="s">
        <v>260</v>
      </c>
      <c r="C40" s="332"/>
      <c r="D40" s="141">
        <v>0</v>
      </c>
      <c r="E40" s="141">
        <v>0</v>
      </c>
      <c r="F40" s="141">
        <v>0</v>
      </c>
      <c r="G40" s="141">
        <v>0</v>
      </c>
      <c r="H40" s="141">
        <v>0</v>
      </c>
      <c r="I40" s="141">
        <v>0</v>
      </c>
    </row>
    <row r="41" spans="1:9">
      <c r="A41" s="28"/>
      <c r="B41" s="331" t="s">
        <v>261</v>
      </c>
      <c r="C41" s="332"/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</row>
    <row r="42" spans="1:9">
      <c r="A42" s="29"/>
      <c r="B42" s="30"/>
      <c r="C42" s="31"/>
      <c r="D42" s="24"/>
      <c r="E42" s="24"/>
      <c r="F42" s="24"/>
      <c r="G42" s="24"/>
      <c r="H42" s="24"/>
      <c r="I42" s="24"/>
    </row>
    <row r="43" spans="1:9">
      <c r="A43" s="22" t="s">
        <v>262</v>
      </c>
      <c r="B43" s="36"/>
      <c r="C43" s="37"/>
      <c r="D43" s="336">
        <f t="shared" ref="D43" si="0">SUM(D39,D36,D30,D17,D10:D16)</f>
        <v>253188985</v>
      </c>
      <c r="E43" s="336">
        <f>SUM(E38:E39,E36,E30,E17,E10:E16)</f>
        <v>14426956</v>
      </c>
      <c r="F43" s="334">
        <f>SUM(F38:F39,F36,F30,F17,F10:F16)</f>
        <v>267615941</v>
      </c>
      <c r="G43" s="335">
        <f>SUM(G38:G39,G36,G30,G17,G10:G16)</f>
        <v>89820790</v>
      </c>
      <c r="H43" s="335">
        <f>SUM(H38:H39,H36,H30,H17,H10:H16)</f>
        <v>89820790</v>
      </c>
      <c r="I43" s="335">
        <f>SUM(I38:I39,I36,I30,I17,I10:I16)</f>
        <v>-163368195</v>
      </c>
    </row>
    <row r="44" spans="1:9">
      <c r="A44" s="22" t="s">
        <v>263</v>
      </c>
      <c r="B44" s="36"/>
      <c r="C44" s="37"/>
      <c r="D44" s="336"/>
      <c r="E44" s="336"/>
      <c r="F44" s="334"/>
      <c r="G44" s="335"/>
      <c r="H44" s="335"/>
      <c r="I44" s="335"/>
    </row>
    <row r="45" spans="1:9">
      <c r="A45" s="328" t="s">
        <v>264</v>
      </c>
      <c r="B45" s="329"/>
      <c r="C45" s="342"/>
      <c r="D45" s="217"/>
      <c r="E45" s="217"/>
      <c r="F45" s="217"/>
      <c r="G45" s="217"/>
      <c r="H45" s="217"/>
      <c r="I45" s="218"/>
    </row>
    <row r="46" spans="1:9">
      <c r="A46" s="29"/>
      <c r="B46" s="30"/>
      <c r="C46" s="31"/>
      <c r="D46" s="61"/>
      <c r="E46" s="61"/>
      <c r="F46" s="61"/>
      <c r="G46" s="61"/>
      <c r="H46" s="61"/>
      <c r="I46" s="61"/>
    </row>
    <row r="47" spans="1:9">
      <c r="A47" s="328" t="s">
        <v>265</v>
      </c>
      <c r="B47" s="329"/>
      <c r="C47" s="342"/>
      <c r="D47" s="61"/>
      <c r="E47" s="61"/>
      <c r="F47" s="61"/>
      <c r="G47" s="61"/>
      <c r="H47" s="61"/>
      <c r="I47" s="61"/>
    </row>
    <row r="48" spans="1:9">
      <c r="A48" s="296" t="s">
        <v>266</v>
      </c>
      <c r="B48" s="347"/>
      <c r="C48" s="348"/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</row>
    <row r="49" spans="1:9">
      <c r="A49" s="322" t="s">
        <v>267</v>
      </c>
      <c r="B49" s="333"/>
      <c r="C49" s="324"/>
      <c r="D49" s="141">
        <v>0</v>
      </c>
      <c r="E49" s="141">
        <v>0</v>
      </c>
      <c r="F49" s="141">
        <v>0</v>
      </c>
      <c r="G49" s="141">
        <v>0</v>
      </c>
      <c r="H49" s="141">
        <v>0</v>
      </c>
      <c r="I49" s="141">
        <v>0</v>
      </c>
    </row>
    <row r="50" spans="1:9">
      <c r="A50" s="322" t="s">
        <v>268</v>
      </c>
      <c r="B50" s="333"/>
      <c r="C50" s="324"/>
      <c r="D50" s="141">
        <v>0</v>
      </c>
      <c r="E50" s="141">
        <v>0</v>
      </c>
      <c r="F50" s="141">
        <v>0</v>
      </c>
      <c r="G50" s="141">
        <v>0</v>
      </c>
      <c r="H50" s="141">
        <v>0</v>
      </c>
      <c r="I50" s="141">
        <v>0</v>
      </c>
    </row>
    <row r="51" spans="1:9">
      <c r="A51" s="322" t="s">
        <v>269</v>
      </c>
      <c r="B51" s="333"/>
      <c r="C51" s="324"/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</row>
    <row r="52" spans="1:9">
      <c r="A52" s="322" t="s">
        <v>270</v>
      </c>
      <c r="B52" s="333"/>
      <c r="C52" s="324"/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</row>
    <row r="53" spans="1:9">
      <c r="A53" s="322" t="s">
        <v>271</v>
      </c>
      <c r="B53" s="333"/>
      <c r="C53" s="324"/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</row>
    <row r="54" spans="1:9">
      <c r="A54" s="322" t="s">
        <v>272</v>
      </c>
      <c r="B54" s="333"/>
      <c r="C54" s="324"/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</row>
    <row r="55" spans="1:9">
      <c r="A55" s="322" t="s">
        <v>273</v>
      </c>
      <c r="B55" s="333"/>
      <c r="C55" s="324"/>
      <c r="D55" s="141">
        <v>0</v>
      </c>
      <c r="E55" s="141">
        <v>0</v>
      </c>
      <c r="F55" s="141">
        <v>0</v>
      </c>
      <c r="G55" s="141">
        <v>0</v>
      </c>
      <c r="H55" s="141">
        <v>0</v>
      </c>
      <c r="I55" s="141">
        <v>0</v>
      </c>
    </row>
    <row r="56" spans="1:9">
      <c r="A56" s="322" t="s">
        <v>274</v>
      </c>
      <c r="B56" s="333"/>
      <c r="C56" s="349"/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</row>
    <row r="57" spans="1:9">
      <c r="A57" s="296" t="s">
        <v>275</v>
      </c>
      <c r="B57" s="347"/>
      <c r="C57" s="348"/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</row>
    <row r="58" spans="1:9">
      <c r="A58" s="339" t="s">
        <v>276</v>
      </c>
      <c r="B58" s="331"/>
      <c r="C58" s="332"/>
      <c r="D58" s="141">
        <v>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</row>
    <row r="59" spans="1:9">
      <c r="A59" s="339" t="s">
        <v>277</v>
      </c>
      <c r="B59" s="331"/>
      <c r="C59" s="332"/>
      <c r="D59" s="141">
        <v>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</row>
    <row r="60" spans="1:9">
      <c r="A60" s="339" t="s">
        <v>278</v>
      </c>
      <c r="B60" s="331"/>
      <c r="C60" s="332"/>
      <c r="D60" s="141">
        <v>0</v>
      </c>
      <c r="E60" s="141">
        <v>0</v>
      </c>
      <c r="F60" s="141">
        <v>0</v>
      </c>
      <c r="G60" s="141">
        <v>0</v>
      </c>
      <c r="H60" s="141">
        <v>0</v>
      </c>
      <c r="I60" s="141">
        <v>0</v>
      </c>
    </row>
    <row r="61" spans="1:9">
      <c r="A61" s="339" t="s">
        <v>279</v>
      </c>
      <c r="B61" s="331"/>
      <c r="C61" s="332"/>
      <c r="D61" s="141">
        <v>0</v>
      </c>
      <c r="E61" s="141">
        <v>0</v>
      </c>
      <c r="F61" s="141">
        <v>0</v>
      </c>
      <c r="G61" s="141">
        <v>0</v>
      </c>
      <c r="H61" s="141">
        <v>0</v>
      </c>
      <c r="I61" s="141">
        <v>0</v>
      </c>
    </row>
    <row r="62" spans="1:9">
      <c r="A62" s="296" t="s">
        <v>280</v>
      </c>
      <c r="B62" s="347"/>
      <c r="C62" s="348"/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</row>
    <row r="63" spans="1:9">
      <c r="A63" s="339" t="s">
        <v>281</v>
      </c>
      <c r="B63" s="331"/>
      <c r="C63" s="332"/>
      <c r="D63" s="141">
        <v>0</v>
      </c>
      <c r="E63" s="141">
        <v>0</v>
      </c>
      <c r="F63" s="141">
        <v>0</v>
      </c>
      <c r="G63" s="141">
        <v>0</v>
      </c>
      <c r="H63" s="141">
        <v>0</v>
      </c>
      <c r="I63" s="141">
        <v>0</v>
      </c>
    </row>
    <row r="64" spans="1:9">
      <c r="A64" s="339" t="s">
        <v>282</v>
      </c>
      <c r="B64" s="331"/>
      <c r="C64" s="332"/>
      <c r="D64" s="141">
        <v>0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</row>
    <row r="65" spans="1:9">
      <c r="A65" s="296" t="s">
        <v>283</v>
      </c>
      <c r="B65" s="347"/>
      <c r="C65" s="348"/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0</v>
      </c>
    </row>
    <row r="66" spans="1:9">
      <c r="A66" s="296" t="s">
        <v>284</v>
      </c>
      <c r="B66" s="347"/>
      <c r="C66" s="348"/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</row>
    <row r="67" spans="1:9">
      <c r="A67" s="29"/>
      <c r="B67" s="343"/>
      <c r="C67" s="344"/>
      <c r="D67" s="24"/>
      <c r="E67" s="24"/>
      <c r="F67" s="24"/>
      <c r="G67" s="24"/>
      <c r="H67" s="24"/>
      <c r="I67" s="24"/>
    </row>
    <row r="68" spans="1:9">
      <c r="A68" s="328" t="s">
        <v>285</v>
      </c>
      <c r="B68" s="329"/>
      <c r="C68" s="342"/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</row>
    <row r="69" spans="1:9">
      <c r="A69" s="29"/>
      <c r="B69" s="343"/>
      <c r="C69" s="344"/>
      <c r="D69" s="24"/>
      <c r="E69" s="24"/>
      <c r="F69" s="24"/>
      <c r="G69" s="24"/>
      <c r="H69" s="24"/>
      <c r="I69" s="24"/>
    </row>
    <row r="70" spans="1:9">
      <c r="A70" s="328" t="s">
        <v>286</v>
      </c>
      <c r="B70" s="329"/>
      <c r="C70" s="342"/>
      <c r="D70" s="242">
        <f t="shared" ref="D70" si="1">D71</f>
        <v>0</v>
      </c>
      <c r="E70" s="224">
        <f>E71</f>
        <v>1014443</v>
      </c>
      <c r="F70" s="224">
        <f t="shared" ref="F70:I70" si="2">F71</f>
        <v>1014443</v>
      </c>
      <c r="G70" s="242">
        <f t="shared" si="2"/>
        <v>0</v>
      </c>
      <c r="H70" s="242">
        <f t="shared" si="2"/>
        <v>0</v>
      </c>
      <c r="I70" s="242">
        <f t="shared" si="2"/>
        <v>0</v>
      </c>
    </row>
    <row r="71" spans="1:9">
      <c r="A71" s="296" t="s">
        <v>287</v>
      </c>
      <c r="B71" s="347"/>
      <c r="C71" s="348"/>
      <c r="D71" s="166">
        <v>0</v>
      </c>
      <c r="E71" s="225">
        <v>1014443</v>
      </c>
      <c r="F71" s="225">
        <f>E70</f>
        <v>1014443</v>
      </c>
      <c r="G71" s="166">
        <v>0</v>
      </c>
      <c r="H71" s="166">
        <v>0</v>
      </c>
      <c r="I71" s="166">
        <v>0</v>
      </c>
    </row>
    <row r="72" spans="1:9">
      <c r="A72" s="29"/>
      <c r="B72" s="343"/>
      <c r="C72" s="344"/>
      <c r="D72" s="24"/>
      <c r="E72" s="24"/>
      <c r="F72" s="24"/>
      <c r="G72" s="24"/>
      <c r="H72" s="66"/>
      <c r="I72" s="24"/>
    </row>
    <row r="73" spans="1:9">
      <c r="A73" s="328" t="s">
        <v>288</v>
      </c>
      <c r="B73" s="329"/>
      <c r="C73" s="342"/>
      <c r="D73" s="169">
        <f t="shared" ref="D73:I73" si="3">SUM(D70+D68+D43)</f>
        <v>253188985</v>
      </c>
      <c r="E73" s="169">
        <f t="shared" si="3"/>
        <v>15441399</v>
      </c>
      <c r="F73" s="169">
        <f t="shared" si="3"/>
        <v>268630384</v>
      </c>
      <c r="G73" s="169">
        <f t="shared" si="3"/>
        <v>89820790</v>
      </c>
      <c r="H73" s="169">
        <f t="shared" si="3"/>
        <v>89820790</v>
      </c>
      <c r="I73" s="169">
        <f t="shared" si="3"/>
        <v>-163368195</v>
      </c>
    </row>
    <row r="74" spans="1:9">
      <c r="A74" s="29"/>
      <c r="B74" s="343"/>
      <c r="C74" s="344"/>
      <c r="D74" s="24"/>
      <c r="E74" s="24"/>
      <c r="F74" s="24"/>
      <c r="G74" s="24"/>
      <c r="H74" s="24"/>
      <c r="I74" s="24"/>
    </row>
    <row r="75" spans="1:9">
      <c r="A75" s="304" t="s">
        <v>289</v>
      </c>
      <c r="B75" s="345"/>
      <c r="C75" s="346"/>
      <c r="D75" s="24"/>
      <c r="E75" s="24"/>
      <c r="F75" s="24"/>
      <c r="G75" s="24"/>
      <c r="H75" s="24"/>
      <c r="I75" s="24"/>
    </row>
    <row r="76" spans="1:9">
      <c r="A76" s="339" t="s">
        <v>290</v>
      </c>
      <c r="B76" s="340"/>
      <c r="C76" s="332"/>
      <c r="D76" s="24">
        <v>0</v>
      </c>
      <c r="E76" s="224">
        <v>1014443</v>
      </c>
      <c r="F76" s="224">
        <v>1014443</v>
      </c>
      <c r="G76" s="24">
        <v>0</v>
      </c>
      <c r="H76" s="24">
        <v>0</v>
      </c>
      <c r="I76" s="24">
        <v>0</v>
      </c>
    </row>
    <row r="77" spans="1:9">
      <c r="A77" s="339" t="s">
        <v>291</v>
      </c>
      <c r="B77" s="340"/>
      <c r="C77" s="332"/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>
      <c r="A78" s="328" t="s">
        <v>292</v>
      </c>
      <c r="B78" s="341"/>
      <c r="C78" s="342"/>
      <c r="D78" s="24">
        <f t="shared" ref="D78:I78" si="4">D76+D77</f>
        <v>0</v>
      </c>
      <c r="E78" s="225">
        <f>E76+E77</f>
        <v>1014443</v>
      </c>
      <c r="F78" s="225">
        <f>F76+F77</f>
        <v>1014443</v>
      </c>
      <c r="G78" s="54">
        <f t="shared" si="4"/>
        <v>0</v>
      </c>
      <c r="H78" s="54">
        <f t="shared" si="4"/>
        <v>0</v>
      </c>
      <c r="I78" s="54">
        <f t="shared" si="4"/>
        <v>0</v>
      </c>
    </row>
    <row r="79" spans="1:9" ht="15.75" thickBot="1">
      <c r="A79" s="33"/>
      <c r="B79" s="337"/>
      <c r="C79" s="338"/>
      <c r="D79" s="26"/>
      <c r="E79" s="26"/>
      <c r="F79" s="26"/>
      <c r="G79" s="26"/>
      <c r="H79" s="26"/>
      <c r="I79" s="26"/>
    </row>
    <row r="97" spans="3:8">
      <c r="C97" s="107"/>
      <c r="D97" s="107"/>
      <c r="E97" s="107"/>
      <c r="F97" s="107"/>
      <c r="G97" s="107"/>
      <c r="H97" s="107"/>
    </row>
    <row r="98" spans="3:8">
      <c r="C98" s="107"/>
      <c r="D98" s="107"/>
      <c r="E98" s="107"/>
      <c r="F98" s="107"/>
      <c r="G98" s="107"/>
      <c r="H98" s="107"/>
    </row>
    <row r="99" spans="3:8">
      <c r="C99" s="105" t="s">
        <v>439</v>
      </c>
      <c r="D99" s="107"/>
      <c r="E99" s="107"/>
      <c r="F99" s="244" t="s">
        <v>440</v>
      </c>
      <c r="G99" s="244"/>
      <c r="H99" s="244"/>
    </row>
    <row r="100" spans="3:8">
      <c r="C100" s="109" t="s">
        <v>438</v>
      </c>
      <c r="D100" s="107"/>
      <c r="E100" s="107"/>
      <c r="F100" s="243" t="s">
        <v>441</v>
      </c>
      <c r="G100" s="243"/>
      <c r="H100" s="243"/>
    </row>
    <row r="101" spans="3:8">
      <c r="C101" s="107"/>
      <c r="D101" s="107"/>
      <c r="E101" s="107"/>
      <c r="F101" s="107"/>
      <c r="G101" s="107"/>
      <c r="H101" s="107"/>
    </row>
    <row r="102" spans="3:8">
      <c r="C102" s="107"/>
      <c r="D102" s="107"/>
      <c r="E102" s="107"/>
      <c r="F102" s="107"/>
      <c r="G102" s="107"/>
      <c r="H102" s="107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99:H99"/>
    <mergeCell ref="F100:H10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zoomScaleNormal="100" workbookViewId="0">
      <selection activeCell="M8" sqref="M8"/>
    </sheetView>
  </sheetViews>
  <sheetFormatPr baseColWidth="10" defaultRowHeight="15"/>
  <cols>
    <col min="2" max="2" width="41.5703125" customWidth="1"/>
    <col min="3" max="3" width="15.140625" style="56" bestFit="1" customWidth="1"/>
    <col min="4" max="4" width="12.140625" customWidth="1"/>
    <col min="5" max="5" width="15.140625" style="56" bestFit="1" customWidth="1"/>
    <col min="6" max="7" width="14.140625" bestFit="1" customWidth="1"/>
    <col min="8" max="8" width="15.140625" bestFit="1" customWidth="1"/>
  </cols>
  <sheetData>
    <row r="1" spans="1:11">
      <c r="A1" s="316" t="s">
        <v>437</v>
      </c>
      <c r="B1" s="317"/>
      <c r="C1" s="317"/>
      <c r="D1" s="317"/>
      <c r="E1" s="317"/>
      <c r="F1" s="317"/>
      <c r="G1" s="317"/>
      <c r="H1" s="350"/>
    </row>
    <row r="2" spans="1:11">
      <c r="A2" s="310" t="s">
        <v>446</v>
      </c>
      <c r="B2" s="311"/>
      <c r="C2" s="311"/>
      <c r="D2" s="311"/>
      <c r="E2" s="311"/>
      <c r="F2" s="311"/>
      <c r="G2" s="311"/>
      <c r="H2" s="351"/>
    </row>
    <row r="3" spans="1:11">
      <c r="A3" s="310" t="s">
        <v>293</v>
      </c>
      <c r="B3" s="311"/>
      <c r="C3" s="311"/>
      <c r="D3" s="311"/>
      <c r="E3" s="311"/>
      <c r="F3" s="311"/>
      <c r="G3" s="311"/>
      <c r="H3" s="351"/>
    </row>
    <row r="4" spans="1:11">
      <c r="A4" s="310" t="s">
        <v>455</v>
      </c>
      <c r="B4" s="311"/>
      <c r="C4" s="311"/>
      <c r="D4" s="311"/>
      <c r="E4" s="311"/>
      <c r="F4" s="311"/>
      <c r="G4" s="311"/>
      <c r="H4" s="351"/>
    </row>
    <row r="5" spans="1:11" ht="15.75" thickBot="1">
      <c r="A5" s="312" t="s">
        <v>0</v>
      </c>
      <c r="B5" s="313"/>
      <c r="C5" s="313"/>
      <c r="D5" s="313"/>
      <c r="E5" s="313"/>
      <c r="F5" s="313"/>
      <c r="G5" s="313"/>
      <c r="H5" s="352"/>
    </row>
    <row r="6" spans="1:11" ht="15.75" thickBot="1">
      <c r="A6" s="316" t="s">
        <v>1</v>
      </c>
      <c r="B6" s="318"/>
      <c r="C6" s="264" t="s">
        <v>294</v>
      </c>
      <c r="D6" s="265"/>
      <c r="E6" s="265"/>
      <c r="F6" s="265"/>
      <c r="G6" s="266"/>
      <c r="H6" s="261" t="s">
        <v>295</v>
      </c>
    </row>
    <row r="7" spans="1:11" ht="34.5" thickBot="1">
      <c r="A7" s="312"/>
      <c r="B7" s="320"/>
      <c r="C7" s="125" t="s">
        <v>182</v>
      </c>
      <c r="D7" s="123" t="s">
        <v>296</v>
      </c>
      <c r="E7" s="126" t="s">
        <v>297</v>
      </c>
      <c r="F7" s="77" t="s">
        <v>183</v>
      </c>
      <c r="G7" s="142" t="s">
        <v>185</v>
      </c>
      <c r="H7" s="263"/>
    </row>
    <row r="8" spans="1:11">
      <c r="A8" s="353" t="s">
        <v>298</v>
      </c>
      <c r="B8" s="354"/>
      <c r="C8" s="209">
        <f>SUM(C9,C17,C27,C37,C47,C57,C61,C70,C74,)</f>
        <v>253188985</v>
      </c>
      <c r="D8" s="231">
        <f>SUM(D9,D17,D27,D37,D47,D57,D61,D70,D74,)</f>
        <v>15441399</v>
      </c>
      <c r="E8" s="210">
        <f>SUM(C8:D8)</f>
        <v>268630384</v>
      </c>
      <c r="F8" s="231">
        <f>SUM(F9,F17,F27,F37,F47,F57,F61,F70,F74,)</f>
        <v>84746481</v>
      </c>
      <c r="G8" s="210">
        <f>SUM(G9,G17,G27,G37,G47,G57,G61,G70,G74,)</f>
        <v>84213990</v>
      </c>
      <c r="H8" s="213">
        <f>SUM(H9,H17,H27,H37,H47,H57,H61,H70,H74,)</f>
        <v>183883903</v>
      </c>
      <c r="J8" s="241"/>
    </row>
    <row r="9" spans="1:11" s="58" customFormat="1">
      <c r="A9" s="304" t="s">
        <v>299</v>
      </c>
      <c r="B9" s="305"/>
      <c r="C9" s="209">
        <f>SUM(C10:C16)</f>
        <v>122704493</v>
      </c>
      <c r="D9" s="211">
        <f>SUM(D10:D16)</f>
        <v>1059224</v>
      </c>
      <c r="E9" s="210">
        <f>+C9+D9</f>
        <v>123763717</v>
      </c>
      <c r="F9" s="211">
        <f t="shared" ref="F9:H9" si="0">SUM(F10:F16)</f>
        <v>25216935</v>
      </c>
      <c r="G9" s="210">
        <f>SUM(G10:G16)</f>
        <v>24684444</v>
      </c>
      <c r="H9" s="213">
        <f t="shared" si="0"/>
        <v>98546782</v>
      </c>
      <c r="J9" s="241"/>
    </row>
    <row r="10" spans="1:11">
      <c r="A10" s="339" t="s">
        <v>300</v>
      </c>
      <c r="B10" s="355"/>
      <c r="C10" s="206">
        <v>81177693</v>
      </c>
      <c r="D10" s="206">
        <v>0</v>
      </c>
      <c r="E10" s="206">
        <f>+C10+D10</f>
        <v>81177693</v>
      </c>
      <c r="F10" s="206">
        <v>20096196</v>
      </c>
      <c r="G10" s="206">
        <f>+F10</f>
        <v>20096196</v>
      </c>
      <c r="H10" s="207">
        <f t="shared" ref="H10:H16" si="1">+E10-F10</f>
        <v>61081497</v>
      </c>
      <c r="J10" s="241"/>
    </row>
    <row r="11" spans="1:11">
      <c r="A11" s="339" t="s">
        <v>301</v>
      </c>
      <c r="B11" s="355"/>
      <c r="C11" s="206">
        <v>0</v>
      </c>
      <c r="D11" s="206">
        <v>0</v>
      </c>
      <c r="E11" s="206">
        <f t="shared" ref="E11:E16" si="2">+C11+D11</f>
        <v>0</v>
      </c>
      <c r="F11" s="206">
        <v>0</v>
      </c>
      <c r="G11" s="206">
        <f t="shared" ref="G11:G16" si="3">+F11</f>
        <v>0</v>
      </c>
      <c r="H11" s="207">
        <f t="shared" si="1"/>
        <v>0</v>
      </c>
      <c r="J11" s="241"/>
    </row>
    <row r="12" spans="1:11">
      <c r="A12" s="339" t="s">
        <v>302</v>
      </c>
      <c r="B12" s="355"/>
      <c r="C12" s="206">
        <v>11634259</v>
      </c>
      <c r="D12" s="206">
        <v>450000</v>
      </c>
      <c r="E12" s="206">
        <f t="shared" si="2"/>
        <v>12084259</v>
      </c>
      <c r="F12" s="206">
        <v>917733</v>
      </c>
      <c r="G12" s="206">
        <f t="shared" si="3"/>
        <v>917733</v>
      </c>
      <c r="H12" s="207">
        <f t="shared" si="1"/>
        <v>11166526</v>
      </c>
      <c r="J12" s="241"/>
    </row>
    <row r="13" spans="1:11">
      <c r="A13" s="339" t="s">
        <v>303</v>
      </c>
      <c r="B13" s="355"/>
      <c r="C13" s="206">
        <v>350000</v>
      </c>
      <c r="D13" s="206">
        <v>0</v>
      </c>
      <c r="E13" s="206">
        <f t="shared" si="2"/>
        <v>350000</v>
      </c>
      <c r="F13" s="206">
        <v>0</v>
      </c>
      <c r="G13" s="206">
        <f t="shared" si="3"/>
        <v>0</v>
      </c>
      <c r="H13" s="207">
        <f t="shared" si="1"/>
        <v>350000</v>
      </c>
      <c r="J13" s="241"/>
    </row>
    <row r="14" spans="1:11">
      <c r="A14" s="339" t="s">
        <v>304</v>
      </c>
      <c r="B14" s="355"/>
      <c r="C14" s="206">
        <v>29464241</v>
      </c>
      <c r="D14" s="206">
        <v>609224</v>
      </c>
      <c r="E14" s="206">
        <f t="shared" si="2"/>
        <v>30073465</v>
      </c>
      <c r="F14" s="206">
        <v>4203006</v>
      </c>
      <c r="G14" s="206">
        <v>3670515</v>
      </c>
      <c r="H14" s="207">
        <f t="shared" si="1"/>
        <v>25870459</v>
      </c>
      <c r="J14" s="241"/>
    </row>
    <row r="15" spans="1:11">
      <c r="A15" s="339" t="s">
        <v>305</v>
      </c>
      <c r="B15" s="355"/>
      <c r="C15" s="206">
        <v>0</v>
      </c>
      <c r="D15" s="206">
        <v>0</v>
      </c>
      <c r="E15" s="206">
        <f t="shared" si="2"/>
        <v>0</v>
      </c>
      <c r="F15" s="206">
        <v>0</v>
      </c>
      <c r="G15" s="206">
        <f t="shared" si="3"/>
        <v>0</v>
      </c>
      <c r="H15" s="207">
        <f t="shared" si="1"/>
        <v>0</v>
      </c>
      <c r="J15" s="241"/>
      <c r="K15" t="s">
        <v>464</v>
      </c>
    </row>
    <row r="16" spans="1:11">
      <c r="A16" s="339" t="s">
        <v>306</v>
      </c>
      <c r="B16" s="355"/>
      <c r="C16" s="206">
        <v>78300</v>
      </c>
      <c r="D16" s="206">
        <v>0</v>
      </c>
      <c r="E16" s="206">
        <f t="shared" si="2"/>
        <v>78300</v>
      </c>
      <c r="F16" s="206">
        <v>0</v>
      </c>
      <c r="G16" s="206">
        <f t="shared" si="3"/>
        <v>0</v>
      </c>
      <c r="H16" s="207">
        <f t="shared" si="1"/>
        <v>78300</v>
      </c>
      <c r="J16" s="241"/>
    </row>
    <row r="17" spans="1:10" s="58" customFormat="1">
      <c r="A17" s="304" t="s">
        <v>307</v>
      </c>
      <c r="B17" s="305"/>
      <c r="C17" s="209">
        <f>SUM(C18:C26)</f>
        <v>12942133</v>
      </c>
      <c r="D17" s="211">
        <f t="shared" ref="D17:H17" si="4">SUM(D18:D26)</f>
        <v>40991</v>
      </c>
      <c r="E17" s="210">
        <f>+C17+D17</f>
        <v>12983124</v>
      </c>
      <c r="F17" s="211">
        <f t="shared" si="4"/>
        <v>2869405</v>
      </c>
      <c r="G17" s="210">
        <f>SUM(G18:G26)</f>
        <v>2869405</v>
      </c>
      <c r="H17" s="213">
        <f t="shared" si="4"/>
        <v>10113719</v>
      </c>
      <c r="J17" s="241"/>
    </row>
    <row r="18" spans="1:10">
      <c r="A18" s="339" t="s">
        <v>308</v>
      </c>
      <c r="B18" s="355"/>
      <c r="C18" s="206">
        <v>8182805</v>
      </c>
      <c r="D18" s="206">
        <v>0</v>
      </c>
      <c r="E18" s="206">
        <f t="shared" ref="E18:E26" si="5">+C18+D18</f>
        <v>8182805</v>
      </c>
      <c r="F18" s="206">
        <v>1816532</v>
      </c>
      <c r="G18" s="206">
        <f t="shared" ref="G18:G26" si="6">+F18</f>
        <v>1816532</v>
      </c>
      <c r="H18" s="207">
        <f t="shared" ref="H18:H26" si="7">+E18-F18</f>
        <v>6366273</v>
      </c>
      <c r="J18" s="241"/>
    </row>
    <row r="19" spans="1:10">
      <c r="A19" s="339" t="s">
        <v>309</v>
      </c>
      <c r="B19" s="355"/>
      <c r="C19" s="206">
        <v>2587500</v>
      </c>
      <c r="D19" s="206">
        <v>19525</v>
      </c>
      <c r="E19" s="206">
        <f t="shared" si="5"/>
        <v>2607025</v>
      </c>
      <c r="F19" s="206">
        <v>526269</v>
      </c>
      <c r="G19" s="206">
        <f t="shared" si="6"/>
        <v>526269</v>
      </c>
      <c r="H19" s="207">
        <f t="shared" si="7"/>
        <v>2080756</v>
      </c>
      <c r="J19" s="241"/>
    </row>
    <row r="20" spans="1:10">
      <c r="A20" s="339" t="s">
        <v>310</v>
      </c>
      <c r="B20" s="355"/>
      <c r="C20" s="206">
        <v>0</v>
      </c>
      <c r="D20" s="206">
        <v>0</v>
      </c>
      <c r="E20" s="206">
        <f t="shared" si="5"/>
        <v>0</v>
      </c>
      <c r="F20" s="206">
        <v>0</v>
      </c>
      <c r="G20" s="206">
        <f t="shared" si="6"/>
        <v>0</v>
      </c>
      <c r="H20" s="207">
        <f t="shared" si="7"/>
        <v>0</v>
      </c>
      <c r="J20" s="241"/>
    </row>
    <row r="21" spans="1:10">
      <c r="A21" s="339" t="s">
        <v>311</v>
      </c>
      <c r="B21" s="355"/>
      <c r="C21" s="206">
        <v>300000</v>
      </c>
      <c r="D21" s="206">
        <v>0</v>
      </c>
      <c r="E21" s="206">
        <f t="shared" si="5"/>
        <v>300000</v>
      </c>
      <c r="F21" s="206">
        <v>196220</v>
      </c>
      <c r="G21" s="206">
        <f t="shared" si="6"/>
        <v>196220</v>
      </c>
      <c r="H21" s="207">
        <f t="shared" si="7"/>
        <v>103780</v>
      </c>
      <c r="J21" s="241"/>
    </row>
    <row r="22" spans="1:10">
      <c r="A22" s="339" t="s">
        <v>312</v>
      </c>
      <c r="B22" s="355"/>
      <c r="C22" s="206">
        <v>0</v>
      </c>
      <c r="D22" s="206">
        <v>0</v>
      </c>
      <c r="E22" s="206">
        <f t="shared" si="5"/>
        <v>0</v>
      </c>
      <c r="F22" s="206">
        <v>0</v>
      </c>
      <c r="G22" s="206">
        <f t="shared" si="6"/>
        <v>0</v>
      </c>
      <c r="H22" s="207">
        <f t="shared" si="7"/>
        <v>0</v>
      </c>
      <c r="J22" s="241"/>
    </row>
    <row r="23" spans="1:10">
      <c r="A23" s="339" t="s">
        <v>313</v>
      </c>
      <c r="B23" s="355"/>
      <c r="C23" s="206">
        <v>1325000</v>
      </c>
      <c r="D23" s="206">
        <v>17406</v>
      </c>
      <c r="E23" s="206">
        <f t="shared" si="5"/>
        <v>1342406</v>
      </c>
      <c r="F23" s="206">
        <v>177316</v>
      </c>
      <c r="G23" s="206">
        <f t="shared" si="6"/>
        <v>177316</v>
      </c>
      <c r="H23" s="207">
        <f t="shared" si="7"/>
        <v>1165090</v>
      </c>
      <c r="J23" s="241"/>
    </row>
    <row r="24" spans="1:10">
      <c r="A24" s="339" t="s">
        <v>314</v>
      </c>
      <c r="B24" s="355"/>
      <c r="C24" s="206">
        <v>50000</v>
      </c>
      <c r="D24" s="206">
        <v>4060</v>
      </c>
      <c r="E24" s="206">
        <f t="shared" si="5"/>
        <v>54060</v>
      </c>
      <c r="F24" s="206">
        <v>4060</v>
      </c>
      <c r="G24" s="206">
        <f t="shared" si="6"/>
        <v>4060</v>
      </c>
      <c r="H24" s="207">
        <f t="shared" si="7"/>
        <v>50000</v>
      </c>
      <c r="J24" s="241"/>
    </row>
    <row r="25" spans="1:10">
      <c r="A25" s="339" t="s">
        <v>315</v>
      </c>
      <c r="B25" s="355"/>
      <c r="C25" s="206">
        <v>0</v>
      </c>
      <c r="D25" s="206">
        <v>0</v>
      </c>
      <c r="E25" s="206">
        <f t="shared" si="5"/>
        <v>0</v>
      </c>
      <c r="F25" s="206">
        <v>0</v>
      </c>
      <c r="G25" s="206">
        <f t="shared" si="6"/>
        <v>0</v>
      </c>
      <c r="H25" s="207">
        <f t="shared" si="7"/>
        <v>0</v>
      </c>
      <c r="J25" s="241"/>
    </row>
    <row r="26" spans="1:10">
      <c r="A26" s="339" t="s">
        <v>316</v>
      </c>
      <c r="B26" s="355"/>
      <c r="C26" s="206">
        <v>496828</v>
      </c>
      <c r="D26" s="206">
        <v>0</v>
      </c>
      <c r="E26" s="206">
        <f t="shared" si="5"/>
        <v>496828</v>
      </c>
      <c r="F26" s="206">
        <v>149008</v>
      </c>
      <c r="G26" s="206">
        <f t="shared" si="6"/>
        <v>149008</v>
      </c>
      <c r="H26" s="207">
        <f t="shared" si="7"/>
        <v>347820</v>
      </c>
      <c r="J26" s="241"/>
    </row>
    <row r="27" spans="1:10" s="58" customFormat="1">
      <c r="A27" s="304" t="s">
        <v>317</v>
      </c>
      <c r="B27" s="305"/>
      <c r="C27" s="209">
        <f t="shared" ref="C27:H27" si="8">SUM(C28:C36)</f>
        <v>27655271</v>
      </c>
      <c r="D27" s="211">
        <f t="shared" si="8"/>
        <v>3906854</v>
      </c>
      <c r="E27" s="210">
        <f>+C27+D27</f>
        <v>31562125</v>
      </c>
      <c r="F27" s="211">
        <f t="shared" si="8"/>
        <v>8351639</v>
      </c>
      <c r="G27" s="210">
        <f t="shared" si="8"/>
        <v>8351639</v>
      </c>
      <c r="H27" s="213">
        <f t="shared" si="8"/>
        <v>23210486</v>
      </c>
      <c r="J27" s="241"/>
    </row>
    <row r="28" spans="1:10">
      <c r="A28" s="339" t="s">
        <v>318</v>
      </c>
      <c r="B28" s="355"/>
      <c r="C28" s="206">
        <v>1480475</v>
      </c>
      <c r="D28" s="206">
        <v>0</v>
      </c>
      <c r="E28" s="206">
        <f t="shared" ref="E28:E35" si="9">+C28+D28</f>
        <v>1480475</v>
      </c>
      <c r="F28" s="206">
        <v>232893</v>
      </c>
      <c r="G28" s="206">
        <f t="shared" ref="G28:G36" si="10">+F28</f>
        <v>232893</v>
      </c>
      <c r="H28" s="207">
        <f t="shared" ref="H28:H34" si="11">+E28-F28</f>
        <v>1247582</v>
      </c>
      <c r="J28" s="241"/>
    </row>
    <row r="29" spans="1:10">
      <c r="A29" s="339" t="s">
        <v>319</v>
      </c>
      <c r="B29" s="355"/>
      <c r="C29" s="206">
        <v>200004</v>
      </c>
      <c r="D29" s="206">
        <v>0</v>
      </c>
      <c r="E29" s="206">
        <f t="shared" si="9"/>
        <v>200004</v>
      </c>
      <c r="F29" s="206">
        <v>0</v>
      </c>
      <c r="G29" s="206">
        <f t="shared" si="10"/>
        <v>0</v>
      </c>
      <c r="H29" s="207">
        <f t="shared" si="11"/>
        <v>200004</v>
      </c>
      <c r="J29" s="241"/>
    </row>
    <row r="30" spans="1:10">
      <c r="A30" s="339" t="s">
        <v>320</v>
      </c>
      <c r="B30" s="355"/>
      <c r="C30" s="206">
        <v>751250</v>
      </c>
      <c r="D30" s="206">
        <v>16415</v>
      </c>
      <c r="E30" s="206">
        <f t="shared" si="9"/>
        <v>767665</v>
      </c>
      <c r="F30" s="206">
        <v>192329</v>
      </c>
      <c r="G30" s="206">
        <f t="shared" si="10"/>
        <v>192329</v>
      </c>
      <c r="H30" s="207">
        <f t="shared" si="11"/>
        <v>575336</v>
      </c>
      <c r="J30" s="241"/>
    </row>
    <row r="31" spans="1:10">
      <c r="A31" s="339" t="s">
        <v>321</v>
      </c>
      <c r="B31" s="355"/>
      <c r="C31" s="206">
        <v>133846</v>
      </c>
      <c r="D31" s="206">
        <v>0</v>
      </c>
      <c r="E31" s="206">
        <f t="shared" si="9"/>
        <v>133846</v>
      </c>
      <c r="F31" s="206">
        <v>87554</v>
      </c>
      <c r="G31" s="206">
        <f t="shared" si="10"/>
        <v>87554</v>
      </c>
      <c r="H31" s="207">
        <f t="shared" si="11"/>
        <v>46292</v>
      </c>
      <c r="J31" s="241"/>
    </row>
    <row r="32" spans="1:10">
      <c r="A32" s="339" t="s">
        <v>322</v>
      </c>
      <c r="B32" s="355"/>
      <c r="C32" s="206">
        <v>1256700</v>
      </c>
      <c r="D32" s="206">
        <v>2933402</v>
      </c>
      <c r="E32" s="206">
        <f t="shared" si="9"/>
        <v>4190102</v>
      </c>
      <c r="F32" s="206">
        <v>1081532</v>
      </c>
      <c r="G32" s="206">
        <f t="shared" si="10"/>
        <v>1081532</v>
      </c>
      <c r="H32" s="207">
        <f t="shared" si="11"/>
        <v>3108570</v>
      </c>
      <c r="J32" s="241"/>
    </row>
    <row r="33" spans="1:16">
      <c r="A33" s="339" t="s">
        <v>323</v>
      </c>
      <c r="B33" s="355"/>
      <c r="C33" s="206">
        <v>1245971</v>
      </c>
      <c r="D33" s="206">
        <v>97037</v>
      </c>
      <c r="E33" s="206">
        <f t="shared" si="9"/>
        <v>1343008</v>
      </c>
      <c r="F33" s="206">
        <v>643668</v>
      </c>
      <c r="G33" s="206">
        <f t="shared" si="10"/>
        <v>643668</v>
      </c>
      <c r="H33" s="207">
        <f t="shared" si="11"/>
        <v>699340</v>
      </c>
      <c r="J33" s="241"/>
    </row>
    <row r="34" spans="1:16">
      <c r="A34" s="339" t="s">
        <v>324</v>
      </c>
      <c r="B34" s="355"/>
      <c r="C34" s="206">
        <v>532375</v>
      </c>
      <c r="D34" s="206">
        <v>110000</v>
      </c>
      <c r="E34" s="206">
        <f t="shared" si="9"/>
        <v>642375</v>
      </c>
      <c r="F34" s="206">
        <v>66436</v>
      </c>
      <c r="G34" s="206">
        <f t="shared" si="10"/>
        <v>66436</v>
      </c>
      <c r="H34" s="207">
        <f t="shared" si="11"/>
        <v>575939</v>
      </c>
      <c r="J34" s="241"/>
    </row>
    <row r="35" spans="1:16">
      <c r="A35" s="339" t="s">
        <v>325</v>
      </c>
      <c r="B35" s="355"/>
      <c r="C35" s="206">
        <v>500000</v>
      </c>
      <c r="D35" s="206">
        <v>200000</v>
      </c>
      <c r="E35" s="206">
        <f t="shared" si="9"/>
        <v>700000</v>
      </c>
      <c r="F35" s="206">
        <v>309898</v>
      </c>
      <c r="G35" s="206">
        <f t="shared" si="10"/>
        <v>309898</v>
      </c>
      <c r="H35" s="207">
        <f>+E35-F35</f>
        <v>390102</v>
      </c>
      <c r="J35" s="241"/>
    </row>
    <row r="36" spans="1:16">
      <c r="A36" s="339" t="s">
        <v>326</v>
      </c>
      <c r="B36" s="355"/>
      <c r="C36" s="206">
        <v>21554650</v>
      </c>
      <c r="D36" s="206">
        <v>550000</v>
      </c>
      <c r="E36" s="206">
        <f>+C36+D36</f>
        <v>22104650</v>
      </c>
      <c r="F36" s="206">
        <v>5737329</v>
      </c>
      <c r="G36" s="206">
        <f t="shared" si="10"/>
        <v>5737329</v>
      </c>
      <c r="H36" s="207">
        <f>+E36-F36</f>
        <v>16367321</v>
      </c>
      <c r="J36" s="241"/>
    </row>
    <row r="37" spans="1:16" s="58" customFormat="1">
      <c r="A37" s="328" t="s">
        <v>327</v>
      </c>
      <c r="B37" s="330"/>
      <c r="C37" s="228">
        <f t="shared" ref="C37:H37" si="12">SUM(C38:C46)</f>
        <v>85500000</v>
      </c>
      <c r="D37" s="229">
        <f t="shared" si="12"/>
        <v>10384330</v>
      </c>
      <c r="E37" s="230">
        <f>+C37+D37</f>
        <v>95884330</v>
      </c>
      <c r="F37" s="229">
        <f t="shared" si="12"/>
        <v>46695900</v>
      </c>
      <c r="G37" s="230">
        <f t="shared" si="12"/>
        <v>46695900</v>
      </c>
      <c r="H37" s="232">
        <f t="shared" si="12"/>
        <v>49188430</v>
      </c>
      <c r="J37" s="241"/>
      <c r="K37" s="185"/>
      <c r="L37" s="185"/>
      <c r="M37" s="185"/>
      <c r="N37" s="185"/>
      <c r="O37" s="185"/>
      <c r="P37" s="185"/>
    </row>
    <row r="38" spans="1:16">
      <c r="A38" s="339" t="s">
        <v>328</v>
      </c>
      <c r="B38" s="355"/>
      <c r="C38" s="233">
        <v>0</v>
      </c>
      <c r="D38" s="233">
        <v>0</v>
      </c>
      <c r="E38" s="233">
        <f t="shared" ref="E38:E46" si="13">+C38+D38</f>
        <v>0</v>
      </c>
      <c r="F38" s="233">
        <v>0</v>
      </c>
      <c r="G38" s="233">
        <v>0</v>
      </c>
      <c r="H38" s="234">
        <f t="shared" ref="H38:H46" si="14">+E38-F38</f>
        <v>0</v>
      </c>
      <c r="I38" s="103"/>
      <c r="J38" s="241"/>
    </row>
    <row r="39" spans="1:16">
      <c r="A39" s="339" t="s">
        <v>329</v>
      </c>
      <c r="B39" s="355"/>
      <c r="C39" s="233">
        <v>0</v>
      </c>
      <c r="D39" s="233">
        <v>0</v>
      </c>
      <c r="E39" s="233">
        <f t="shared" si="13"/>
        <v>0</v>
      </c>
      <c r="F39" s="233">
        <v>0</v>
      </c>
      <c r="G39" s="233">
        <v>0</v>
      </c>
      <c r="H39" s="234">
        <f t="shared" si="14"/>
        <v>0</v>
      </c>
      <c r="I39" s="103"/>
      <c r="J39" s="241"/>
    </row>
    <row r="40" spans="1:16">
      <c r="A40" s="339" t="s">
        <v>330</v>
      </c>
      <c r="B40" s="355"/>
      <c r="C40" s="233">
        <v>0</v>
      </c>
      <c r="D40" s="233">
        <v>0</v>
      </c>
      <c r="E40" s="233">
        <f t="shared" si="13"/>
        <v>0</v>
      </c>
      <c r="F40" s="233">
        <v>0</v>
      </c>
      <c r="G40" s="233">
        <v>0</v>
      </c>
      <c r="H40" s="234">
        <f t="shared" si="14"/>
        <v>0</v>
      </c>
      <c r="I40" s="103"/>
      <c r="J40" s="241"/>
    </row>
    <row r="41" spans="1:16">
      <c r="A41" s="339" t="s">
        <v>331</v>
      </c>
      <c r="B41" s="355"/>
      <c r="C41" s="233">
        <v>85500000</v>
      </c>
      <c r="D41" s="233">
        <v>10384330</v>
      </c>
      <c r="E41" s="233">
        <f t="shared" si="13"/>
        <v>95884330</v>
      </c>
      <c r="F41" s="233">
        <v>46695900</v>
      </c>
      <c r="G41" s="233">
        <f t="shared" ref="G41" si="15">+F41</f>
        <v>46695900</v>
      </c>
      <c r="H41" s="234">
        <f t="shared" si="14"/>
        <v>49188430</v>
      </c>
      <c r="I41" s="103"/>
      <c r="J41" s="241"/>
    </row>
    <row r="42" spans="1:16">
      <c r="A42" s="339" t="s">
        <v>332</v>
      </c>
      <c r="B42" s="355"/>
      <c r="C42" s="233">
        <v>0</v>
      </c>
      <c r="D42" s="233">
        <v>0</v>
      </c>
      <c r="E42" s="233">
        <f t="shared" si="13"/>
        <v>0</v>
      </c>
      <c r="F42" s="233">
        <v>0</v>
      </c>
      <c r="G42" s="233">
        <v>0</v>
      </c>
      <c r="H42" s="234">
        <f t="shared" si="14"/>
        <v>0</v>
      </c>
      <c r="I42" s="103"/>
      <c r="J42" s="241"/>
    </row>
    <row r="43" spans="1:16">
      <c r="A43" s="339" t="s">
        <v>333</v>
      </c>
      <c r="B43" s="355"/>
      <c r="C43" s="233">
        <v>0</v>
      </c>
      <c r="D43" s="233">
        <v>0</v>
      </c>
      <c r="E43" s="233">
        <f t="shared" si="13"/>
        <v>0</v>
      </c>
      <c r="F43" s="233">
        <v>0</v>
      </c>
      <c r="G43" s="233">
        <v>0</v>
      </c>
      <c r="H43" s="234">
        <f t="shared" si="14"/>
        <v>0</v>
      </c>
      <c r="I43" s="103"/>
      <c r="J43" s="241"/>
    </row>
    <row r="44" spans="1:16">
      <c r="A44" s="339" t="s">
        <v>334</v>
      </c>
      <c r="B44" s="355"/>
      <c r="C44" s="233">
        <v>0</v>
      </c>
      <c r="D44" s="233">
        <v>0</v>
      </c>
      <c r="E44" s="233">
        <f t="shared" si="13"/>
        <v>0</v>
      </c>
      <c r="F44" s="233">
        <v>0</v>
      </c>
      <c r="G44" s="233">
        <v>0</v>
      </c>
      <c r="H44" s="234">
        <f t="shared" si="14"/>
        <v>0</v>
      </c>
      <c r="I44" s="103"/>
      <c r="J44" s="241"/>
    </row>
    <row r="45" spans="1:16">
      <c r="A45" s="339" t="s">
        <v>335</v>
      </c>
      <c r="B45" s="355"/>
      <c r="C45" s="233">
        <v>0</v>
      </c>
      <c r="D45" s="233">
        <v>0</v>
      </c>
      <c r="E45" s="233">
        <f t="shared" si="13"/>
        <v>0</v>
      </c>
      <c r="F45" s="233">
        <v>0</v>
      </c>
      <c r="G45" s="233">
        <v>0</v>
      </c>
      <c r="H45" s="234">
        <f t="shared" si="14"/>
        <v>0</v>
      </c>
      <c r="J45" s="241"/>
    </row>
    <row r="46" spans="1:16">
      <c r="A46" s="339" t="s">
        <v>336</v>
      </c>
      <c r="B46" s="355"/>
      <c r="C46" s="233">
        <v>0</v>
      </c>
      <c r="D46" s="233">
        <v>0</v>
      </c>
      <c r="E46" s="233">
        <f t="shared" si="13"/>
        <v>0</v>
      </c>
      <c r="F46" s="233">
        <v>0</v>
      </c>
      <c r="G46" s="233">
        <v>0</v>
      </c>
      <c r="H46" s="234">
        <f t="shared" si="14"/>
        <v>0</v>
      </c>
      <c r="J46" s="241"/>
    </row>
    <row r="47" spans="1:16" s="58" customFormat="1">
      <c r="A47" s="328" t="s">
        <v>337</v>
      </c>
      <c r="B47" s="330"/>
      <c r="C47" s="212">
        <f>SUM(C48:C56)</f>
        <v>4387088</v>
      </c>
      <c r="D47" s="213">
        <f>SUM(D48:D60)</f>
        <v>50000</v>
      </c>
      <c r="E47" s="214">
        <f>+C47+D47</f>
        <v>4437088</v>
      </c>
      <c r="F47" s="213">
        <f>SUM(F48:F56)</f>
        <v>1612602</v>
      </c>
      <c r="G47" s="214">
        <f>SUM(G48:G56)</f>
        <v>1612602</v>
      </c>
      <c r="H47" s="213">
        <f>SUM(H48:H56)</f>
        <v>2824486</v>
      </c>
      <c r="J47" s="241"/>
    </row>
    <row r="48" spans="1:16">
      <c r="A48" s="339" t="s">
        <v>338</v>
      </c>
      <c r="B48" s="355"/>
      <c r="C48" s="206">
        <v>2987088</v>
      </c>
      <c r="D48" s="206">
        <v>50000</v>
      </c>
      <c r="E48" s="206">
        <f t="shared" ref="E48:E55" si="16">+C48+D48</f>
        <v>3037088</v>
      </c>
      <c r="F48" s="206">
        <v>366600</v>
      </c>
      <c r="G48" s="206">
        <f t="shared" ref="G48:G55" si="17">+F48</f>
        <v>366600</v>
      </c>
      <c r="H48" s="207">
        <f t="shared" ref="H48:H55" si="18">+E48-F48</f>
        <v>2670488</v>
      </c>
      <c r="J48" s="241"/>
    </row>
    <row r="49" spans="1:8">
      <c r="A49" s="339" t="s">
        <v>339</v>
      </c>
      <c r="B49" s="355"/>
      <c r="C49" s="206">
        <v>0</v>
      </c>
      <c r="D49" s="206">
        <v>0</v>
      </c>
      <c r="E49" s="206">
        <f t="shared" si="16"/>
        <v>0</v>
      </c>
      <c r="F49" s="206">
        <v>0</v>
      </c>
      <c r="G49" s="206">
        <f t="shared" si="17"/>
        <v>0</v>
      </c>
      <c r="H49" s="207">
        <f t="shared" si="18"/>
        <v>0</v>
      </c>
    </row>
    <row r="50" spans="1:8">
      <c r="A50" s="339" t="s">
        <v>340</v>
      </c>
      <c r="B50" s="355"/>
      <c r="C50" s="206">
        <v>0</v>
      </c>
      <c r="D50" s="206">
        <v>0</v>
      </c>
      <c r="E50" s="206">
        <f t="shared" si="16"/>
        <v>0</v>
      </c>
      <c r="F50" s="206">
        <v>0</v>
      </c>
      <c r="G50" s="206">
        <f t="shared" si="17"/>
        <v>0</v>
      </c>
      <c r="H50" s="207">
        <f t="shared" si="18"/>
        <v>0</v>
      </c>
    </row>
    <row r="51" spans="1:8">
      <c r="A51" s="339" t="s">
        <v>341</v>
      </c>
      <c r="B51" s="355"/>
      <c r="C51" s="206">
        <v>1400000</v>
      </c>
      <c r="D51" s="206">
        <v>0</v>
      </c>
      <c r="E51" s="206">
        <f t="shared" si="16"/>
        <v>1400000</v>
      </c>
      <c r="F51" s="206">
        <v>1246002</v>
      </c>
      <c r="G51" s="206">
        <f t="shared" si="17"/>
        <v>1246002</v>
      </c>
      <c r="H51" s="207">
        <f t="shared" si="18"/>
        <v>153998</v>
      </c>
    </row>
    <row r="52" spans="1:8">
      <c r="A52" s="339" t="s">
        <v>342</v>
      </c>
      <c r="B52" s="355"/>
      <c r="C52" s="206">
        <v>0</v>
      </c>
      <c r="D52" s="206">
        <v>0</v>
      </c>
      <c r="E52" s="206">
        <f t="shared" si="16"/>
        <v>0</v>
      </c>
      <c r="F52" s="206">
        <v>0</v>
      </c>
      <c r="G52" s="206">
        <f t="shared" si="17"/>
        <v>0</v>
      </c>
      <c r="H52" s="207">
        <f t="shared" si="18"/>
        <v>0</v>
      </c>
    </row>
    <row r="53" spans="1:8">
      <c r="A53" s="339" t="s">
        <v>343</v>
      </c>
      <c r="B53" s="355"/>
      <c r="C53" s="206">
        <v>0</v>
      </c>
      <c r="D53" s="206">
        <v>0</v>
      </c>
      <c r="E53" s="206">
        <f t="shared" si="16"/>
        <v>0</v>
      </c>
      <c r="F53" s="206">
        <v>0</v>
      </c>
      <c r="G53" s="206">
        <f t="shared" si="17"/>
        <v>0</v>
      </c>
      <c r="H53" s="207">
        <f t="shared" si="18"/>
        <v>0</v>
      </c>
    </row>
    <row r="54" spans="1:8">
      <c r="A54" s="339" t="s">
        <v>344</v>
      </c>
      <c r="B54" s="355"/>
      <c r="C54" s="206">
        <v>0</v>
      </c>
      <c r="D54" s="206">
        <v>0</v>
      </c>
      <c r="E54" s="206">
        <f t="shared" si="16"/>
        <v>0</v>
      </c>
      <c r="F54" s="206">
        <v>0</v>
      </c>
      <c r="G54" s="206">
        <f t="shared" si="17"/>
        <v>0</v>
      </c>
      <c r="H54" s="207">
        <f t="shared" si="18"/>
        <v>0</v>
      </c>
    </row>
    <row r="55" spans="1:8">
      <c r="A55" s="339" t="s">
        <v>345</v>
      </c>
      <c r="B55" s="355"/>
      <c r="C55" s="206">
        <v>0</v>
      </c>
      <c r="D55" s="206">
        <v>0</v>
      </c>
      <c r="E55" s="206">
        <f t="shared" si="16"/>
        <v>0</v>
      </c>
      <c r="F55" s="206">
        <v>0</v>
      </c>
      <c r="G55" s="206">
        <f t="shared" si="17"/>
        <v>0</v>
      </c>
      <c r="H55" s="207">
        <f t="shared" si="18"/>
        <v>0</v>
      </c>
    </row>
    <row r="56" spans="1:8">
      <c r="A56" s="339" t="s">
        <v>346</v>
      </c>
      <c r="B56" s="355"/>
      <c r="C56" s="203">
        <v>0</v>
      </c>
      <c r="D56" s="204">
        <v>0</v>
      </c>
      <c r="E56" s="205">
        <f t="shared" ref="E56" si="19">+C56+D56</f>
        <v>0</v>
      </c>
      <c r="F56" s="204">
        <v>0</v>
      </c>
      <c r="G56" s="205">
        <v>0</v>
      </c>
      <c r="H56" s="204">
        <f t="shared" ref="H56" si="20">+E56-F56</f>
        <v>0</v>
      </c>
    </row>
    <row r="57" spans="1:8">
      <c r="A57" s="296" t="s">
        <v>347</v>
      </c>
      <c r="B57" s="297"/>
      <c r="C57" s="206">
        <f t="shared" ref="C57:H57" si="21">SUM(C58:C60)</f>
        <v>0</v>
      </c>
      <c r="D57" s="207">
        <f t="shared" si="21"/>
        <v>0</v>
      </c>
      <c r="E57" s="208">
        <f t="shared" si="21"/>
        <v>0</v>
      </c>
      <c r="F57" s="207">
        <f t="shared" si="21"/>
        <v>0</v>
      </c>
      <c r="G57" s="208">
        <f t="shared" si="21"/>
        <v>0</v>
      </c>
      <c r="H57" s="207">
        <f t="shared" si="21"/>
        <v>0</v>
      </c>
    </row>
    <row r="58" spans="1:8">
      <c r="A58" s="339" t="s">
        <v>348</v>
      </c>
      <c r="B58" s="355"/>
      <c r="C58" s="206">
        <v>0</v>
      </c>
      <c r="D58" s="206">
        <v>0</v>
      </c>
      <c r="E58" s="206">
        <v>0</v>
      </c>
      <c r="F58" s="206">
        <v>0</v>
      </c>
      <c r="G58" s="206">
        <v>0</v>
      </c>
      <c r="H58" s="207">
        <v>0</v>
      </c>
    </row>
    <row r="59" spans="1:8">
      <c r="A59" s="339" t="s">
        <v>349</v>
      </c>
      <c r="B59" s="355"/>
      <c r="C59" s="206">
        <v>0</v>
      </c>
      <c r="D59" s="206">
        <v>0</v>
      </c>
      <c r="E59" s="206">
        <v>0</v>
      </c>
      <c r="F59" s="206">
        <v>0</v>
      </c>
      <c r="G59" s="206">
        <v>0</v>
      </c>
      <c r="H59" s="207">
        <v>0</v>
      </c>
    </row>
    <row r="60" spans="1:8">
      <c r="A60" s="339" t="s">
        <v>350</v>
      </c>
      <c r="B60" s="355"/>
      <c r="C60" s="206">
        <v>0</v>
      </c>
      <c r="D60" s="206">
        <v>0</v>
      </c>
      <c r="E60" s="206">
        <v>0</v>
      </c>
      <c r="F60" s="206">
        <v>0</v>
      </c>
      <c r="G60" s="206">
        <v>0</v>
      </c>
      <c r="H60" s="207">
        <v>0</v>
      </c>
    </row>
    <row r="61" spans="1:8">
      <c r="A61" s="339" t="s">
        <v>351</v>
      </c>
      <c r="B61" s="355"/>
      <c r="C61" s="206">
        <f t="shared" ref="C61:H61" si="22">SUM(C62:C69)</f>
        <v>0</v>
      </c>
      <c r="D61" s="207">
        <f t="shared" si="22"/>
        <v>0</v>
      </c>
      <c r="E61" s="208">
        <f t="shared" si="22"/>
        <v>0</v>
      </c>
      <c r="F61" s="207">
        <f t="shared" si="22"/>
        <v>0</v>
      </c>
      <c r="G61" s="208">
        <f t="shared" si="22"/>
        <v>0</v>
      </c>
      <c r="H61" s="207">
        <f t="shared" si="22"/>
        <v>0</v>
      </c>
    </row>
    <row r="62" spans="1:8">
      <c r="A62" s="339" t="s">
        <v>352</v>
      </c>
      <c r="B62" s="355"/>
      <c r="C62" s="206">
        <v>0</v>
      </c>
      <c r="D62" s="206">
        <v>0</v>
      </c>
      <c r="E62" s="206">
        <v>0</v>
      </c>
      <c r="F62" s="206">
        <v>0</v>
      </c>
      <c r="G62" s="206">
        <v>0</v>
      </c>
      <c r="H62" s="207">
        <v>0</v>
      </c>
    </row>
    <row r="63" spans="1:8">
      <c r="A63" s="339" t="s">
        <v>353</v>
      </c>
      <c r="B63" s="355"/>
      <c r="C63" s="206">
        <v>0</v>
      </c>
      <c r="D63" s="206">
        <v>0</v>
      </c>
      <c r="E63" s="206">
        <v>0</v>
      </c>
      <c r="F63" s="206">
        <v>0</v>
      </c>
      <c r="G63" s="206">
        <v>0</v>
      </c>
      <c r="H63" s="207">
        <v>0</v>
      </c>
    </row>
    <row r="64" spans="1:8">
      <c r="A64" s="339" t="s">
        <v>354</v>
      </c>
      <c r="B64" s="355"/>
      <c r="C64" s="206">
        <v>0</v>
      </c>
      <c r="D64" s="206">
        <v>0</v>
      </c>
      <c r="E64" s="206">
        <v>0</v>
      </c>
      <c r="F64" s="206">
        <v>0</v>
      </c>
      <c r="G64" s="206">
        <v>0</v>
      </c>
      <c r="H64" s="207">
        <v>0</v>
      </c>
    </row>
    <row r="65" spans="1:8">
      <c r="A65" s="339" t="s">
        <v>355</v>
      </c>
      <c r="B65" s="355"/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2">
        <v>0</v>
      </c>
    </row>
    <row r="66" spans="1:8">
      <c r="A66" s="339" t="s">
        <v>356</v>
      </c>
      <c r="B66" s="355"/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2">
        <v>0</v>
      </c>
    </row>
    <row r="67" spans="1:8">
      <c r="A67" s="339" t="s">
        <v>357</v>
      </c>
      <c r="B67" s="355"/>
      <c r="C67" s="201"/>
      <c r="D67" s="202"/>
      <c r="E67" s="215"/>
      <c r="F67" s="202"/>
      <c r="G67" s="215"/>
      <c r="H67" s="202"/>
    </row>
    <row r="68" spans="1:8">
      <c r="A68" s="339" t="s">
        <v>358</v>
      </c>
      <c r="B68" s="355"/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2">
        <v>0</v>
      </c>
    </row>
    <row r="69" spans="1:8">
      <c r="A69" s="339" t="s">
        <v>359</v>
      </c>
      <c r="B69" s="355"/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2">
        <v>0</v>
      </c>
    </row>
    <row r="70" spans="1:8">
      <c r="A70" s="296" t="s">
        <v>360</v>
      </c>
      <c r="B70" s="297"/>
      <c r="C70" s="201">
        <f t="shared" ref="C70:H70" si="23">SUM(C71:C73)</f>
        <v>0</v>
      </c>
      <c r="D70" s="202">
        <f t="shared" si="23"/>
        <v>0</v>
      </c>
      <c r="E70" s="215">
        <f t="shared" si="23"/>
        <v>0</v>
      </c>
      <c r="F70" s="202">
        <f t="shared" si="23"/>
        <v>0</v>
      </c>
      <c r="G70" s="215">
        <f t="shared" si="23"/>
        <v>0</v>
      </c>
      <c r="H70" s="202">
        <f t="shared" si="23"/>
        <v>0</v>
      </c>
    </row>
    <row r="71" spans="1:8">
      <c r="A71" s="339" t="s">
        <v>361</v>
      </c>
      <c r="B71" s="355"/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2">
        <v>0</v>
      </c>
    </row>
    <row r="72" spans="1:8">
      <c r="A72" s="339" t="s">
        <v>362</v>
      </c>
      <c r="B72" s="355"/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2">
        <v>0</v>
      </c>
    </row>
    <row r="73" spans="1:8">
      <c r="A73" s="339" t="s">
        <v>363</v>
      </c>
      <c r="B73" s="355"/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2">
        <v>0</v>
      </c>
    </row>
    <row r="74" spans="1:8">
      <c r="A74" s="296" t="s">
        <v>364</v>
      </c>
      <c r="B74" s="297"/>
      <c r="C74" s="201">
        <f t="shared" ref="C74:H74" si="24">SUM(C75:C81)</f>
        <v>0</v>
      </c>
      <c r="D74" s="202">
        <f t="shared" si="24"/>
        <v>0</v>
      </c>
      <c r="E74" s="215">
        <f t="shared" si="24"/>
        <v>0</v>
      </c>
      <c r="F74" s="202">
        <f t="shared" si="24"/>
        <v>0</v>
      </c>
      <c r="G74" s="215">
        <f t="shared" si="24"/>
        <v>0</v>
      </c>
      <c r="H74" s="202">
        <f t="shared" si="24"/>
        <v>0</v>
      </c>
    </row>
    <row r="75" spans="1:8">
      <c r="A75" s="339" t="s">
        <v>365</v>
      </c>
      <c r="B75" s="355"/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2">
        <v>0</v>
      </c>
    </row>
    <row r="76" spans="1:8">
      <c r="A76" s="339" t="s">
        <v>366</v>
      </c>
      <c r="B76" s="355"/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2">
        <v>0</v>
      </c>
    </row>
    <row r="77" spans="1:8">
      <c r="A77" s="339" t="s">
        <v>367</v>
      </c>
      <c r="B77" s="355"/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85">
        <v>0</v>
      </c>
    </row>
    <row r="78" spans="1:8">
      <c r="A78" s="339" t="s">
        <v>368</v>
      </c>
      <c r="B78" s="355"/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85">
        <v>0</v>
      </c>
    </row>
    <row r="79" spans="1:8">
      <c r="A79" s="339" t="s">
        <v>369</v>
      </c>
      <c r="B79" s="355"/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85">
        <v>0</v>
      </c>
    </row>
    <row r="80" spans="1:8">
      <c r="A80" s="339" t="s">
        <v>370</v>
      </c>
      <c r="B80" s="355"/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85">
        <v>0</v>
      </c>
    </row>
    <row r="81" spans="1:8">
      <c r="A81" s="339" t="s">
        <v>371</v>
      </c>
      <c r="B81" s="355"/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85">
        <v>0</v>
      </c>
    </row>
    <row r="82" spans="1:8" ht="15.75" thickBot="1">
      <c r="A82" s="363"/>
      <c r="B82" s="364"/>
      <c r="C82" s="65"/>
      <c r="D82" s="140"/>
      <c r="E82" s="145"/>
      <c r="F82" s="140"/>
      <c r="G82" s="68"/>
      <c r="H82" s="140"/>
    </row>
    <row r="83" spans="1:8">
      <c r="A83" s="353"/>
      <c r="B83" s="354"/>
      <c r="C83" s="357">
        <f t="shared" ref="C83:H83" si="25">SUM(C85,C93,C103,C113,C123,C133,C137,C146,C150,)</f>
        <v>0</v>
      </c>
      <c r="D83" s="356">
        <f t="shared" si="25"/>
        <v>0</v>
      </c>
      <c r="E83" s="359">
        <f t="shared" si="25"/>
        <v>0</v>
      </c>
      <c r="F83" s="356">
        <f t="shared" si="25"/>
        <v>0</v>
      </c>
      <c r="G83" s="361">
        <f t="shared" si="25"/>
        <v>0</v>
      </c>
      <c r="H83" s="356">
        <f t="shared" si="25"/>
        <v>0</v>
      </c>
    </row>
    <row r="84" spans="1:8">
      <c r="A84" s="304" t="s">
        <v>372</v>
      </c>
      <c r="B84" s="305"/>
      <c r="C84" s="358"/>
      <c r="D84" s="282"/>
      <c r="E84" s="360"/>
      <c r="F84" s="282"/>
      <c r="G84" s="362"/>
      <c r="H84" s="282"/>
    </row>
    <row r="85" spans="1:8">
      <c r="A85" s="296" t="s">
        <v>299</v>
      </c>
      <c r="B85" s="297"/>
      <c r="C85" s="64">
        <v>0</v>
      </c>
      <c r="D85" s="85">
        <v>0</v>
      </c>
      <c r="E85" s="145">
        <v>0</v>
      </c>
      <c r="F85" s="85">
        <v>0</v>
      </c>
      <c r="G85" s="145">
        <v>0</v>
      </c>
      <c r="H85" s="85">
        <v>0</v>
      </c>
    </row>
    <row r="86" spans="1:8">
      <c r="A86" s="339" t="s">
        <v>300</v>
      </c>
      <c r="B86" s="355"/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85">
        <v>0</v>
      </c>
    </row>
    <row r="87" spans="1:8">
      <c r="A87" s="339" t="s">
        <v>301</v>
      </c>
      <c r="B87" s="355"/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85">
        <v>0</v>
      </c>
    </row>
    <row r="88" spans="1:8">
      <c r="A88" s="339" t="s">
        <v>302</v>
      </c>
      <c r="B88" s="355"/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85">
        <v>0</v>
      </c>
    </row>
    <row r="89" spans="1:8">
      <c r="A89" s="339" t="s">
        <v>303</v>
      </c>
      <c r="B89" s="355"/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85">
        <v>0</v>
      </c>
    </row>
    <row r="90" spans="1:8">
      <c r="A90" s="339" t="s">
        <v>304</v>
      </c>
      <c r="B90" s="355"/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85">
        <v>0</v>
      </c>
    </row>
    <row r="91" spans="1:8">
      <c r="A91" s="339" t="s">
        <v>305</v>
      </c>
      <c r="B91" s="355"/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85">
        <v>0</v>
      </c>
    </row>
    <row r="92" spans="1:8">
      <c r="A92" s="339" t="s">
        <v>306</v>
      </c>
      <c r="B92" s="355"/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85">
        <v>0</v>
      </c>
    </row>
    <row r="93" spans="1:8">
      <c r="A93" s="296" t="s">
        <v>307</v>
      </c>
      <c r="B93" s="297"/>
      <c r="C93" s="64">
        <v>0</v>
      </c>
      <c r="D93" s="85">
        <v>0</v>
      </c>
      <c r="E93" s="145">
        <v>0</v>
      </c>
      <c r="F93" s="85">
        <v>0</v>
      </c>
      <c r="G93" s="145">
        <v>0</v>
      </c>
      <c r="H93" s="85">
        <v>0</v>
      </c>
    </row>
    <row r="94" spans="1:8">
      <c r="A94" s="339" t="s">
        <v>308</v>
      </c>
      <c r="B94" s="355"/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85">
        <v>0</v>
      </c>
    </row>
    <row r="95" spans="1:8">
      <c r="A95" s="339" t="s">
        <v>309</v>
      </c>
      <c r="B95" s="355"/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85">
        <v>0</v>
      </c>
    </row>
    <row r="96" spans="1:8">
      <c r="A96" s="339" t="s">
        <v>310</v>
      </c>
      <c r="B96" s="355"/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85">
        <v>0</v>
      </c>
    </row>
    <row r="97" spans="1:8">
      <c r="A97" s="339" t="s">
        <v>311</v>
      </c>
      <c r="B97" s="355"/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85">
        <v>0</v>
      </c>
    </row>
    <row r="98" spans="1:8">
      <c r="A98" s="339" t="s">
        <v>312</v>
      </c>
      <c r="B98" s="355"/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85">
        <v>0</v>
      </c>
    </row>
    <row r="99" spans="1:8">
      <c r="A99" s="339" t="s">
        <v>313</v>
      </c>
      <c r="B99" s="355"/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85">
        <v>0</v>
      </c>
    </row>
    <row r="100" spans="1:8">
      <c r="A100" s="339" t="s">
        <v>314</v>
      </c>
      <c r="B100" s="355"/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85">
        <v>0</v>
      </c>
    </row>
    <row r="101" spans="1:8">
      <c r="A101" s="339" t="s">
        <v>315</v>
      </c>
      <c r="B101" s="355"/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85">
        <v>0</v>
      </c>
    </row>
    <row r="102" spans="1:8">
      <c r="A102" s="339" t="s">
        <v>316</v>
      </c>
      <c r="B102" s="355"/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85">
        <v>0</v>
      </c>
    </row>
    <row r="103" spans="1:8">
      <c r="A103" s="296" t="s">
        <v>317</v>
      </c>
      <c r="B103" s="297"/>
      <c r="C103" s="64">
        <v>0</v>
      </c>
      <c r="D103" s="85">
        <v>0</v>
      </c>
      <c r="E103" s="145">
        <v>0</v>
      </c>
      <c r="F103" s="85">
        <v>0</v>
      </c>
      <c r="G103" s="145">
        <v>0</v>
      </c>
      <c r="H103" s="85">
        <v>0</v>
      </c>
    </row>
    <row r="104" spans="1:8">
      <c r="A104" s="339" t="s">
        <v>318</v>
      </c>
      <c r="B104" s="355"/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85">
        <v>0</v>
      </c>
    </row>
    <row r="105" spans="1:8">
      <c r="A105" s="339" t="s">
        <v>319</v>
      </c>
      <c r="B105" s="355"/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85">
        <v>0</v>
      </c>
    </row>
    <row r="106" spans="1:8">
      <c r="A106" s="339" t="s">
        <v>320</v>
      </c>
      <c r="B106" s="355"/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85">
        <v>0</v>
      </c>
    </row>
    <row r="107" spans="1:8">
      <c r="A107" s="339" t="s">
        <v>321</v>
      </c>
      <c r="B107" s="355"/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85">
        <v>0</v>
      </c>
    </row>
    <row r="108" spans="1:8">
      <c r="A108" s="339" t="s">
        <v>322</v>
      </c>
      <c r="B108" s="355"/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85">
        <v>0</v>
      </c>
    </row>
    <row r="109" spans="1:8">
      <c r="A109" s="339" t="s">
        <v>323</v>
      </c>
      <c r="B109" s="355"/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85">
        <v>0</v>
      </c>
    </row>
    <row r="110" spans="1:8">
      <c r="A110" s="339" t="s">
        <v>324</v>
      </c>
      <c r="B110" s="355"/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85">
        <v>0</v>
      </c>
    </row>
    <row r="111" spans="1:8">
      <c r="A111" s="339" t="s">
        <v>325</v>
      </c>
      <c r="B111" s="355"/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85">
        <v>0</v>
      </c>
    </row>
    <row r="112" spans="1:8">
      <c r="A112" s="339" t="s">
        <v>326</v>
      </c>
      <c r="B112" s="355"/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85">
        <v>0</v>
      </c>
    </row>
    <row r="113" spans="1:8">
      <c r="A113" s="339" t="s">
        <v>327</v>
      </c>
      <c r="B113" s="355"/>
      <c r="C113" s="64">
        <v>0</v>
      </c>
      <c r="D113" s="85">
        <v>0</v>
      </c>
      <c r="E113" s="145">
        <v>0</v>
      </c>
      <c r="F113" s="85">
        <v>0</v>
      </c>
      <c r="G113" s="145">
        <v>0</v>
      </c>
      <c r="H113" s="85">
        <v>0</v>
      </c>
    </row>
    <row r="114" spans="1:8">
      <c r="A114" s="339" t="s">
        <v>328</v>
      </c>
      <c r="B114" s="355"/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85">
        <v>0</v>
      </c>
    </row>
    <row r="115" spans="1:8">
      <c r="A115" s="339" t="s">
        <v>329</v>
      </c>
      <c r="B115" s="355"/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85">
        <v>0</v>
      </c>
    </row>
    <row r="116" spans="1:8">
      <c r="A116" s="339" t="s">
        <v>330</v>
      </c>
      <c r="B116" s="355"/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85">
        <v>0</v>
      </c>
    </row>
    <row r="117" spans="1:8">
      <c r="A117" s="339" t="s">
        <v>331</v>
      </c>
      <c r="B117" s="355"/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85">
        <v>0</v>
      </c>
    </row>
    <row r="118" spans="1:8">
      <c r="A118" s="339" t="s">
        <v>332</v>
      </c>
      <c r="B118" s="355"/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85">
        <v>0</v>
      </c>
    </row>
    <row r="119" spans="1:8">
      <c r="A119" s="339" t="s">
        <v>333</v>
      </c>
      <c r="B119" s="355"/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85">
        <v>0</v>
      </c>
    </row>
    <row r="120" spans="1:8">
      <c r="A120" s="339" t="s">
        <v>334</v>
      </c>
      <c r="B120" s="355"/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85">
        <v>0</v>
      </c>
    </row>
    <row r="121" spans="1:8">
      <c r="A121" s="339" t="s">
        <v>335</v>
      </c>
      <c r="B121" s="355"/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85">
        <v>0</v>
      </c>
    </row>
    <row r="122" spans="1:8">
      <c r="A122" s="339" t="s">
        <v>336</v>
      </c>
      <c r="B122" s="355"/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85">
        <v>0</v>
      </c>
    </row>
    <row r="123" spans="1:8">
      <c r="A123" s="339" t="s">
        <v>337</v>
      </c>
      <c r="B123" s="355"/>
      <c r="C123" s="64">
        <v>0</v>
      </c>
      <c r="D123" s="85">
        <v>0</v>
      </c>
      <c r="E123" s="145">
        <v>0</v>
      </c>
      <c r="F123" s="85">
        <v>0</v>
      </c>
      <c r="G123" s="145">
        <v>0</v>
      </c>
      <c r="H123" s="85">
        <v>0</v>
      </c>
    </row>
    <row r="124" spans="1:8">
      <c r="A124" s="339" t="s">
        <v>338</v>
      </c>
      <c r="B124" s="355"/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85">
        <v>0</v>
      </c>
    </row>
    <row r="125" spans="1:8">
      <c r="A125" s="339" t="s">
        <v>339</v>
      </c>
      <c r="B125" s="355"/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85">
        <v>0</v>
      </c>
    </row>
    <row r="126" spans="1:8">
      <c r="A126" s="339" t="s">
        <v>340</v>
      </c>
      <c r="B126" s="355"/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85">
        <v>0</v>
      </c>
    </row>
    <row r="127" spans="1:8">
      <c r="A127" s="339" t="s">
        <v>341</v>
      </c>
      <c r="B127" s="355"/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85">
        <v>0</v>
      </c>
    </row>
    <row r="128" spans="1:8">
      <c r="A128" s="339" t="s">
        <v>342</v>
      </c>
      <c r="B128" s="355"/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85">
        <v>0</v>
      </c>
    </row>
    <row r="129" spans="1:8">
      <c r="A129" s="339" t="s">
        <v>343</v>
      </c>
      <c r="B129" s="355"/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85">
        <v>0</v>
      </c>
    </row>
    <row r="130" spans="1:8">
      <c r="A130" s="339" t="s">
        <v>344</v>
      </c>
      <c r="B130" s="355"/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85">
        <v>0</v>
      </c>
    </row>
    <row r="131" spans="1:8">
      <c r="A131" s="339" t="s">
        <v>345</v>
      </c>
      <c r="B131" s="355"/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85">
        <v>0</v>
      </c>
    </row>
    <row r="132" spans="1:8">
      <c r="A132" s="339" t="s">
        <v>346</v>
      </c>
      <c r="B132" s="355"/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85">
        <v>0</v>
      </c>
    </row>
    <row r="133" spans="1:8">
      <c r="A133" s="296" t="s">
        <v>347</v>
      </c>
      <c r="B133" s="297"/>
      <c r="C133" s="64">
        <v>0</v>
      </c>
      <c r="D133" s="85">
        <v>0</v>
      </c>
      <c r="E133" s="145">
        <v>0</v>
      </c>
      <c r="F133" s="85">
        <v>0</v>
      </c>
      <c r="G133" s="145">
        <v>0</v>
      </c>
      <c r="H133" s="85">
        <v>0</v>
      </c>
    </row>
    <row r="134" spans="1:8">
      <c r="A134" s="339" t="s">
        <v>348</v>
      </c>
      <c r="B134" s="355"/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85">
        <v>0</v>
      </c>
    </row>
    <row r="135" spans="1:8">
      <c r="A135" s="339" t="s">
        <v>349</v>
      </c>
      <c r="B135" s="355"/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85">
        <v>0</v>
      </c>
    </row>
    <row r="136" spans="1:8">
      <c r="A136" s="339" t="s">
        <v>350</v>
      </c>
      <c r="B136" s="355"/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85">
        <v>0</v>
      </c>
    </row>
    <row r="137" spans="1:8">
      <c r="A137" s="339" t="s">
        <v>351</v>
      </c>
      <c r="B137" s="355"/>
      <c r="C137" s="64">
        <v>0</v>
      </c>
      <c r="D137" s="85">
        <v>0</v>
      </c>
      <c r="E137" s="145">
        <v>0</v>
      </c>
      <c r="F137" s="85">
        <v>0</v>
      </c>
      <c r="G137" s="145">
        <v>0</v>
      </c>
      <c r="H137" s="85">
        <v>0</v>
      </c>
    </row>
    <row r="138" spans="1:8">
      <c r="A138" s="339" t="s">
        <v>352</v>
      </c>
      <c r="B138" s="355"/>
      <c r="C138" s="64">
        <v>0</v>
      </c>
      <c r="D138" s="64">
        <v>0</v>
      </c>
      <c r="E138" s="64">
        <v>0</v>
      </c>
      <c r="F138" s="64">
        <v>0</v>
      </c>
      <c r="G138" s="64">
        <v>0</v>
      </c>
      <c r="H138" s="85">
        <v>0</v>
      </c>
    </row>
    <row r="139" spans="1:8">
      <c r="A139" s="339" t="s">
        <v>353</v>
      </c>
      <c r="B139" s="355"/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85">
        <v>0</v>
      </c>
    </row>
    <row r="140" spans="1:8">
      <c r="A140" s="339" t="s">
        <v>354</v>
      </c>
      <c r="B140" s="355"/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85">
        <v>0</v>
      </c>
    </row>
    <row r="141" spans="1:8">
      <c r="A141" s="339" t="s">
        <v>355</v>
      </c>
      <c r="B141" s="355"/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85">
        <v>0</v>
      </c>
    </row>
    <row r="142" spans="1:8">
      <c r="A142" s="339" t="s">
        <v>356</v>
      </c>
      <c r="B142" s="355"/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85">
        <v>0</v>
      </c>
    </row>
    <row r="143" spans="1:8">
      <c r="A143" s="339" t="s">
        <v>357</v>
      </c>
      <c r="B143" s="355"/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85">
        <v>0</v>
      </c>
    </row>
    <row r="144" spans="1:8">
      <c r="A144" s="339" t="s">
        <v>358</v>
      </c>
      <c r="B144" s="355"/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85">
        <v>0</v>
      </c>
    </row>
    <row r="145" spans="1:8">
      <c r="A145" s="339" t="s">
        <v>359</v>
      </c>
      <c r="B145" s="355"/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85">
        <v>0</v>
      </c>
    </row>
    <row r="146" spans="1:8">
      <c r="A146" s="296" t="s">
        <v>360</v>
      </c>
      <c r="B146" s="297"/>
      <c r="C146" s="64">
        <v>0</v>
      </c>
      <c r="D146" s="85">
        <v>0</v>
      </c>
      <c r="E146" s="145">
        <v>0</v>
      </c>
      <c r="F146" s="85">
        <v>0</v>
      </c>
      <c r="G146" s="145">
        <v>0</v>
      </c>
      <c r="H146" s="85">
        <v>0</v>
      </c>
    </row>
    <row r="147" spans="1:8">
      <c r="A147" s="339" t="s">
        <v>361</v>
      </c>
      <c r="B147" s="355"/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85">
        <v>0</v>
      </c>
    </row>
    <row r="148" spans="1:8">
      <c r="A148" s="339" t="s">
        <v>362</v>
      </c>
      <c r="B148" s="355"/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85">
        <v>0</v>
      </c>
    </row>
    <row r="149" spans="1:8">
      <c r="A149" s="339" t="s">
        <v>363</v>
      </c>
      <c r="B149" s="355"/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85">
        <v>0</v>
      </c>
    </row>
    <row r="150" spans="1:8">
      <c r="A150" s="296" t="s">
        <v>364</v>
      </c>
      <c r="B150" s="297"/>
      <c r="C150" s="64">
        <v>0</v>
      </c>
      <c r="D150" s="85">
        <v>0</v>
      </c>
      <c r="E150" s="145">
        <v>0</v>
      </c>
      <c r="F150" s="85">
        <v>0</v>
      </c>
      <c r="G150" s="145">
        <v>0</v>
      </c>
      <c r="H150" s="85">
        <v>0</v>
      </c>
    </row>
    <row r="151" spans="1:8">
      <c r="A151" s="339" t="s">
        <v>365</v>
      </c>
      <c r="B151" s="355"/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85">
        <v>0</v>
      </c>
    </row>
    <row r="152" spans="1:8">
      <c r="A152" s="339" t="s">
        <v>366</v>
      </c>
      <c r="B152" s="355"/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85">
        <v>0</v>
      </c>
    </row>
    <row r="153" spans="1:8">
      <c r="A153" s="339" t="s">
        <v>367</v>
      </c>
      <c r="B153" s="355"/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85">
        <v>0</v>
      </c>
    </row>
    <row r="154" spans="1:8">
      <c r="A154" s="339" t="s">
        <v>368</v>
      </c>
      <c r="B154" s="355"/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85">
        <v>0</v>
      </c>
    </row>
    <row r="155" spans="1:8">
      <c r="A155" s="339" t="s">
        <v>369</v>
      </c>
      <c r="B155" s="355"/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85">
        <v>0</v>
      </c>
    </row>
    <row r="156" spans="1:8">
      <c r="A156" s="339" t="s">
        <v>370</v>
      </c>
      <c r="B156" s="355"/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85">
        <v>0</v>
      </c>
    </row>
    <row r="157" spans="1:8">
      <c r="A157" s="339" t="s">
        <v>371</v>
      </c>
      <c r="B157" s="355"/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85">
        <v>0</v>
      </c>
    </row>
    <row r="158" spans="1:8">
      <c r="A158" s="144"/>
      <c r="B158" s="143"/>
      <c r="C158" s="64"/>
      <c r="D158" s="66"/>
      <c r="E158" s="145"/>
      <c r="F158" s="66"/>
      <c r="G158" s="67"/>
      <c r="H158" s="66"/>
    </row>
    <row r="159" spans="1:8">
      <c r="A159" s="304" t="s">
        <v>373</v>
      </c>
      <c r="B159" s="305"/>
      <c r="C159" s="175">
        <f t="shared" ref="C159:G159" si="26">SUM(C83,C8)</f>
        <v>253188985</v>
      </c>
      <c r="D159" s="176">
        <f t="shared" si="26"/>
        <v>15441399</v>
      </c>
      <c r="E159" s="177">
        <f t="shared" si="26"/>
        <v>268630384</v>
      </c>
      <c r="F159" s="173">
        <f>SUM(F83,F8)</f>
        <v>84746481</v>
      </c>
      <c r="G159" s="174">
        <f t="shared" si="26"/>
        <v>84213990</v>
      </c>
      <c r="H159" s="176">
        <f>SUM(H83,H8)</f>
        <v>183883903</v>
      </c>
    </row>
    <row r="160" spans="1:8" ht="15.75" thickBot="1">
      <c r="A160" s="146"/>
      <c r="B160" s="38"/>
      <c r="C160" s="99"/>
      <c r="D160" s="100"/>
      <c r="E160" s="101"/>
      <c r="F160" s="100"/>
      <c r="G160" s="102"/>
      <c r="H160" s="100"/>
    </row>
    <row r="162" spans="1:9">
      <c r="C162" s="59"/>
      <c r="D162" s="59"/>
      <c r="E162" s="59"/>
      <c r="F162" s="63"/>
      <c r="G162" s="63"/>
      <c r="H162" s="59"/>
    </row>
    <row r="163" spans="1:9">
      <c r="A163" s="107"/>
      <c r="B163" s="107"/>
      <c r="C163" s="110"/>
      <c r="D163" s="110"/>
      <c r="E163" s="110"/>
      <c r="F163" s="111"/>
      <c r="G163" s="111"/>
      <c r="H163" s="110"/>
      <c r="I163" s="107"/>
    </row>
    <row r="164" spans="1:9">
      <c r="A164" s="107"/>
      <c r="B164" s="107"/>
      <c r="C164" s="110"/>
      <c r="D164" s="110"/>
      <c r="E164" s="110"/>
      <c r="F164" s="111"/>
      <c r="G164" s="111"/>
      <c r="H164" s="110"/>
      <c r="I164" s="107"/>
    </row>
    <row r="165" spans="1:9">
      <c r="A165" s="107"/>
      <c r="B165" s="107"/>
      <c r="C165" s="110"/>
      <c r="D165" s="110"/>
      <c r="E165" s="110"/>
      <c r="F165" s="111"/>
      <c r="G165" s="111"/>
      <c r="H165" s="110"/>
      <c r="I165" s="107"/>
    </row>
    <row r="166" spans="1:9">
      <c r="A166" s="107"/>
      <c r="B166" s="107"/>
      <c r="C166" s="110"/>
      <c r="D166" s="110"/>
      <c r="E166" s="110"/>
      <c r="F166" s="111"/>
      <c r="G166" s="111"/>
      <c r="H166" s="110"/>
      <c r="I166" s="107"/>
    </row>
    <row r="167" spans="1:9">
      <c r="A167" s="107"/>
      <c r="B167" s="107"/>
      <c r="C167" s="110"/>
      <c r="D167" s="110"/>
      <c r="E167" s="110"/>
      <c r="F167" s="111"/>
      <c r="G167" s="111"/>
      <c r="H167" s="110"/>
      <c r="I167" s="107"/>
    </row>
    <row r="168" spans="1:9">
      <c r="A168" s="107"/>
      <c r="B168" s="107"/>
      <c r="C168" s="110"/>
      <c r="D168" s="110"/>
      <c r="E168" s="110"/>
      <c r="F168" s="111"/>
      <c r="G168" s="111"/>
      <c r="H168" s="110"/>
      <c r="I168" s="107"/>
    </row>
    <row r="169" spans="1:9">
      <c r="A169" s="107"/>
      <c r="B169" s="107"/>
      <c r="C169" s="110"/>
      <c r="D169" s="110"/>
      <c r="E169" s="110"/>
      <c r="F169" s="111"/>
      <c r="G169" s="111"/>
      <c r="H169" s="110"/>
      <c r="I169" s="107"/>
    </row>
    <row r="170" spans="1:9">
      <c r="A170" s="107"/>
      <c r="B170" s="107"/>
      <c r="C170" s="110"/>
      <c r="D170" s="110"/>
      <c r="E170" s="110"/>
      <c r="F170" s="111"/>
      <c r="G170" s="111"/>
      <c r="H170" s="110"/>
      <c r="I170" s="107"/>
    </row>
    <row r="171" spans="1:9">
      <c r="A171" s="107"/>
      <c r="B171" s="107"/>
      <c r="C171" s="110"/>
      <c r="D171" s="110"/>
      <c r="E171" s="110"/>
      <c r="F171" s="111"/>
      <c r="G171" s="111"/>
      <c r="H171" s="110"/>
      <c r="I171" s="107"/>
    </row>
    <row r="172" spans="1:9">
      <c r="A172" s="107"/>
      <c r="B172" s="107"/>
      <c r="C172" s="110"/>
      <c r="D172" s="110"/>
      <c r="E172" s="110"/>
      <c r="F172" s="111"/>
      <c r="G172" s="111"/>
      <c r="H172" s="110"/>
      <c r="I172" s="107"/>
    </row>
    <row r="173" spans="1:9">
      <c r="A173" s="107"/>
      <c r="B173" s="107"/>
      <c r="C173" s="110"/>
      <c r="D173" s="110"/>
      <c r="E173" s="110"/>
      <c r="F173" s="111"/>
      <c r="G173" s="111"/>
      <c r="H173" s="110"/>
      <c r="I173" s="107"/>
    </row>
    <row r="174" spans="1:9">
      <c r="A174" s="107"/>
      <c r="B174" s="107"/>
      <c r="C174" s="110"/>
      <c r="D174" s="110"/>
      <c r="E174" s="110"/>
      <c r="F174" s="111"/>
      <c r="G174" s="111"/>
      <c r="H174" s="110"/>
      <c r="I174" s="107"/>
    </row>
    <row r="175" spans="1:9">
      <c r="A175" s="107"/>
      <c r="B175" s="107"/>
      <c r="C175" s="110"/>
      <c r="D175" s="110"/>
      <c r="E175" s="110"/>
      <c r="F175" s="111"/>
      <c r="G175" s="111"/>
      <c r="H175" s="110"/>
      <c r="I175" s="107"/>
    </row>
    <row r="176" spans="1:9">
      <c r="A176" s="107"/>
      <c r="B176" s="107"/>
      <c r="C176" s="112"/>
      <c r="D176" s="107"/>
      <c r="E176" s="112"/>
      <c r="F176" s="110"/>
      <c r="G176" s="110"/>
      <c r="H176" s="107"/>
      <c r="I176" s="107"/>
    </row>
    <row r="177" spans="1:9">
      <c r="A177" s="107"/>
      <c r="B177" s="108" t="s">
        <v>439</v>
      </c>
      <c r="C177" s="112"/>
      <c r="D177" s="107"/>
      <c r="E177" s="244" t="s">
        <v>440</v>
      </c>
      <c r="F177" s="244"/>
      <c r="G177" s="244"/>
      <c r="H177" s="107"/>
      <c r="I177" s="107"/>
    </row>
    <row r="178" spans="1:9">
      <c r="A178" s="107"/>
      <c r="B178" s="109" t="s">
        <v>438</v>
      </c>
      <c r="C178" s="112"/>
      <c r="D178" s="107"/>
      <c r="E178" s="243" t="s">
        <v>441</v>
      </c>
      <c r="F178" s="243"/>
      <c r="G178" s="243"/>
      <c r="H178" s="107"/>
      <c r="I178" s="107"/>
    </row>
    <row r="179" spans="1:9">
      <c r="A179" s="107"/>
      <c r="B179" s="107"/>
      <c r="C179" s="112"/>
      <c r="D179" s="107"/>
      <c r="E179" s="112"/>
      <c r="F179" s="107"/>
      <c r="G179" s="107"/>
      <c r="H179" s="107"/>
      <c r="I179" s="107"/>
    </row>
    <row r="180" spans="1:9">
      <c r="A180" s="107"/>
      <c r="B180" s="107"/>
      <c r="C180" s="112"/>
      <c r="D180" s="107"/>
      <c r="E180" s="112"/>
      <c r="F180" s="107"/>
      <c r="G180" s="107"/>
      <c r="H180" s="107"/>
      <c r="I180" s="107"/>
    </row>
    <row r="181" spans="1:9">
      <c r="A181" s="107"/>
      <c r="B181" s="107"/>
      <c r="C181" s="112"/>
      <c r="D181" s="107"/>
      <c r="E181" s="112"/>
      <c r="F181" s="107"/>
      <c r="G181" s="107"/>
      <c r="H181" s="107"/>
      <c r="I181" s="107"/>
    </row>
    <row r="182" spans="1:9">
      <c r="A182" s="107"/>
      <c r="B182" s="107"/>
      <c r="C182" s="112"/>
      <c r="D182" s="107"/>
      <c r="E182" s="112"/>
      <c r="F182" s="107"/>
      <c r="G182" s="107"/>
      <c r="H182" s="107"/>
      <c r="I182" s="107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workbookViewId="0">
      <selection activeCell="B13" sqref="B13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70" t="s">
        <v>437</v>
      </c>
      <c r="B1" s="370"/>
      <c r="C1" s="370"/>
      <c r="D1" s="370"/>
      <c r="E1" s="370"/>
      <c r="F1" s="370"/>
      <c r="G1" s="271"/>
    </row>
    <row r="2" spans="1:7">
      <c r="A2" s="371" t="s">
        <v>447</v>
      </c>
      <c r="B2" s="372"/>
      <c r="C2" s="372"/>
      <c r="D2" s="372"/>
      <c r="E2" s="372"/>
      <c r="F2" s="372"/>
      <c r="G2" s="373"/>
    </row>
    <row r="3" spans="1:7">
      <c r="A3" s="371" t="s">
        <v>374</v>
      </c>
      <c r="B3" s="372"/>
      <c r="C3" s="372"/>
      <c r="D3" s="372"/>
      <c r="E3" s="372"/>
      <c r="F3" s="372"/>
      <c r="G3" s="373"/>
    </row>
    <row r="4" spans="1:7">
      <c r="A4" s="371" t="s">
        <v>455</v>
      </c>
      <c r="B4" s="372"/>
      <c r="C4" s="372"/>
      <c r="D4" s="372"/>
      <c r="E4" s="372"/>
      <c r="F4" s="372"/>
      <c r="G4" s="373"/>
    </row>
    <row r="5" spans="1:7" ht="15.75" thickBot="1">
      <c r="A5" s="272" t="s">
        <v>0</v>
      </c>
      <c r="B5" s="374"/>
      <c r="C5" s="374"/>
      <c r="D5" s="374"/>
      <c r="E5" s="374"/>
      <c r="F5" s="374"/>
      <c r="G5" s="273"/>
    </row>
    <row r="6" spans="1:7" ht="15.75" thickBot="1">
      <c r="A6" s="261" t="s">
        <v>1</v>
      </c>
      <c r="B6" s="267" t="s">
        <v>294</v>
      </c>
      <c r="C6" s="268"/>
      <c r="D6" s="268"/>
      <c r="E6" s="268"/>
      <c r="F6" s="268"/>
      <c r="G6" s="261" t="s">
        <v>295</v>
      </c>
    </row>
    <row r="7" spans="1:7" ht="45.75" thickBot="1">
      <c r="A7" s="263"/>
      <c r="B7" s="120" t="s">
        <v>182</v>
      </c>
      <c r="C7" s="123" t="s">
        <v>226</v>
      </c>
      <c r="D7" s="120" t="s">
        <v>227</v>
      </c>
      <c r="E7" s="123" t="s">
        <v>183</v>
      </c>
      <c r="F7" s="120" t="s">
        <v>200</v>
      </c>
      <c r="G7" s="263"/>
    </row>
    <row r="8" spans="1:7">
      <c r="A8" s="3" t="s">
        <v>375</v>
      </c>
      <c r="B8" s="365">
        <f t="shared" ref="B8:G8" si="0">SUM(B11:B17)</f>
        <v>253188985</v>
      </c>
      <c r="C8" s="367">
        <f t="shared" si="0"/>
        <v>15441399</v>
      </c>
      <c r="D8" s="365">
        <f t="shared" si="0"/>
        <v>268630384</v>
      </c>
      <c r="E8" s="367">
        <f t="shared" si="0"/>
        <v>84746481</v>
      </c>
      <c r="F8" s="365">
        <f t="shared" si="0"/>
        <v>84213990</v>
      </c>
      <c r="G8" s="365">
        <f t="shared" si="0"/>
        <v>183883903</v>
      </c>
    </row>
    <row r="9" spans="1:7">
      <c r="A9" s="3" t="s">
        <v>376</v>
      </c>
      <c r="B9" s="366"/>
      <c r="C9" s="368"/>
      <c r="D9" s="366"/>
      <c r="E9" s="368"/>
      <c r="F9" s="366"/>
      <c r="G9" s="366"/>
    </row>
    <row r="10" spans="1:7">
      <c r="A10" s="6" t="s">
        <v>377</v>
      </c>
      <c r="B10" s="161">
        <v>0</v>
      </c>
      <c r="C10" s="163">
        <v>0</v>
      </c>
      <c r="D10" s="161">
        <v>0</v>
      </c>
      <c r="E10" s="163">
        <v>0</v>
      </c>
      <c r="F10" s="161">
        <v>0</v>
      </c>
      <c r="G10" s="161">
        <v>0</v>
      </c>
    </row>
    <row r="11" spans="1:7">
      <c r="A11" s="6" t="s">
        <v>378</v>
      </c>
      <c r="B11" s="178">
        <v>253188985</v>
      </c>
      <c r="C11" s="179">
        <v>15441399</v>
      </c>
      <c r="D11" s="178">
        <f>B11+C11</f>
        <v>268630384</v>
      </c>
      <c r="E11" s="179">
        <f>+'FORMATO 6A'!F159</f>
        <v>84746481</v>
      </c>
      <c r="F11" s="178">
        <f>+'FORMATO 6A'!G159</f>
        <v>84213990</v>
      </c>
      <c r="G11" s="178">
        <f>D11-E11</f>
        <v>183883903</v>
      </c>
    </row>
    <row r="12" spans="1:7">
      <c r="A12" s="39" t="s">
        <v>379</v>
      </c>
      <c r="B12" s="161">
        <v>0</v>
      </c>
      <c r="C12" s="163">
        <v>0</v>
      </c>
      <c r="D12" s="161">
        <v>0</v>
      </c>
      <c r="E12" s="163">
        <v>0</v>
      </c>
      <c r="F12" s="161">
        <v>0</v>
      </c>
      <c r="G12" s="161">
        <v>0</v>
      </c>
    </row>
    <row r="13" spans="1:7">
      <c r="A13" s="6" t="s">
        <v>380</v>
      </c>
      <c r="B13" s="161">
        <v>0</v>
      </c>
      <c r="C13" s="163">
        <v>0</v>
      </c>
      <c r="D13" s="161">
        <v>0</v>
      </c>
      <c r="E13" s="163">
        <v>0</v>
      </c>
      <c r="F13" s="161">
        <v>0</v>
      </c>
      <c r="G13" s="161">
        <v>0</v>
      </c>
    </row>
    <row r="14" spans="1:7">
      <c r="A14" s="39" t="s">
        <v>381</v>
      </c>
      <c r="B14" s="161">
        <v>0</v>
      </c>
      <c r="C14" s="163">
        <v>0</v>
      </c>
      <c r="D14" s="161">
        <v>0</v>
      </c>
      <c r="E14" s="163">
        <v>0</v>
      </c>
      <c r="F14" s="161">
        <v>0</v>
      </c>
      <c r="G14" s="161">
        <v>0</v>
      </c>
    </row>
    <row r="15" spans="1:7">
      <c r="A15" s="6" t="s">
        <v>382</v>
      </c>
      <c r="B15" s="161">
        <v>0</v>
      </c>
      <c r="C15" s="163">
        <v>0</v>
      </c>
      <c r="D15" s="161">
        <v>0</v>
      </c>
      <c r="E15" s="163">
        <v>0</v>
      </c>
      <c r="F15" s="161">
        <v>0</v>
      </c>
      <c r="G15" s="161">
        <v>0</v>
      </c>
    </row>
    <row r="16" spans="1:7">
      <c r="A16" s="39" t="s">
        <v>383</v>
      </c>
      <c r="B16" s="161">
        <v>0</v>
      </c>
      <c r="C16" s="163">
        <v>0</v>
      </c>
      <c r="D16" s="161">
        <v>0</v>
      </c>
      <c r="E16" s="163">
        <v>0</v>
      </c>
      <c r="F16" s="161">
        <v>0</v>
      </c>
      <c r="G16" s="161">
        <v>0</v>
      </c>
    </row>
    <row r="17" spans="1:7">
      <c r="A17" s="6" t="s">
        <v>384</v>
      </c>
      <c r="B17" s="161">
        <v>0</v>
      </c>
      <c r="C17" s="163">
        <v>0</v>
      </c>
      <c r="D17" s="161">
        <v>0</v>
      </c>
      <c r="E17" s="163">
        <v>0</v>
      </c>
      <c r="F17" s="161">
        <v>0</v>
      </c>
      <c r="G17" s="161">
        <v>0</v>
      </c>
    </row>
    <row r="18" spans="1:7">
      <c r="A18" s="39"/>
      <c r="B18" s="161"/>
      <c r="C18" s="163"/>
      <c r="D18" s="161"/>
      <c r="E18" s="163"/>
      <c r="F18" s="161"/>
      <c r="G18" s="161"/>
    </row>
    <row r="19" spans="1:7">
      <c r="A19" s="40" t="s">
        <v>385</v>
      </c>
      <c r="B19" s="278">
        <f t="shared" ref="B19:G19" si="1">SUM(B21:B28)</f>
        <v>0</v>
      </c>
      <c r="C19" s="369">
        <f t="shared" si="1"/>
        <v>0</v>
      </c>
      <c r="D19" s="278">
        <f t="shared" si="1"/>
        <v>0</v>
      </c>
      <c r="E19" s="369">
        <f t="shared" si="1"/>
        <v>0</v>
      </c>
      <c r="F19" s="278">
        <f t="shared" si="1"/>
        <v>0</v>
      </c>
      <c r="G19" s="278">
        <f t="shared" si="1"/>
        <v>0</v>
      </c>
    </row>
    <row r="20" spans="1:7">
      <c r="A20" s="11" t="s">
        <v>386</v>
      </c>
      <c r="B20" s="278"/>
      <c r="C20" s="369"/>
      <c r="D20" s="278"/>
      <c r="E20" s="369"/>
      <c r="F20" s="278"/>
      <c r="G20" s="278"/>
    </row>
    <row r="21" spans="1:7">
      <c r="A21" s="39" t="s">
        <v>377</v>
      </c>
      <c r="B21" s="161">
        <v>0</v>
      </c>
      <c r="C21" s="163">
        <v>0</v>
      </c>
      <c r="D21" s="161">
        <v>0</v>
      </c>
      <c r="E21" s="163">
        <v>0</v>
      </c>
      <c r="F21" s="161">
        <v>0</v>
      </c>
      <c r="G21" s="161">
        <v>0</v>
      </c>
    </row>
    <row r="22" spans="1:7">
      <c r="A22" s="6" t="s">
        <v>378</v>
      </c>
      <c r="B22" s="161">
        <v>0</v>
      </c>
      <c r="C22" s="163">
        <v>0</v>
      </c>
      <c r="D22" s="161">
        <v>0</v>
      </c>
      <c r="E22" s="163">
        <v>0</v>
      </c>
      <c r="F22" s="161">
        <v>0</v>
      </c>
      <c r="G22" s="161">
        <v>0</v>
      </c>
    </row>
    <row r="23" spans="1:7">
      <c r="A23" s="39" t="s">
        <v>379</v>
      </c>
      <c r="B23" s="161">
        <v>0</v>
      </c>
      <c r="C23" s="163">
        <v>0</v>
      </c>
      <c r="D23" s="161">
        <v>0</v>
      </c>
      <c r="E23" s="163">
        <v>0</v>
      </c>
      <c r="F23" s="161">
        <v>0</v>
      </c>
      <c r="G23" s="161">
        <v>0</v>
      </c>
    </row>
    <row r="24" spans="1:7">
      <c r="A24" s="6" t="s">
        <v>380</v>
      </c>
      <c r="B24" s="161">
        <v>0</v>
      </c>
      <c r="C24" s="163">
        <v>0</v>
      </c>
      <c r="D24" s="161">
        <v>0</v>
      </c>
      <c r="E24" s="163">
        <v>0</v>
      </c>
      <c r="F24" s="161">
        <v>0</v>
      </c>
      <c r="G24" s="161">
        <v>0</v>
      </c>
    </row>
    <row r="25" spans="1:7">
      <c r="A25" s="39" t="s">
        <v>381</v>
      </c>
      <c r="B25" s="161">
        <v>0</v>
      </c>
      <c r="C25" s="163">
        <v>0</v>
      </c>
      <c r="D25" s="161">
        <v>0</v>
      </c>
      <c r="E25" s="163">
        <v>0</v>
      </c>
      <c r="F25" s="161">
        <v>0</v>
      </c>
      <c r="G25" s="161">
        <v>0</v>
      </c>
    </row>
    <row r="26" spans="1:7">
      <c r="A26" s="6" t="s">
        <v>382</v>
      </c>
      <c r="B26" s="161">
        <v>0</v>
      </c>
      <c r="C26" s="163">
        <v>0</v>
      </c>
      <c r="D26" s="161">
        <v>0</v>
      </c>
      <c r="E26" s="163">
        <v>0</v>
      </c>
      <c r="F26" s="161">
        <v>0</v>
      </c>
      <c r="G26" s="161">
        <v>0</v>
      </c>
    </row>
    <row r="27" spans="1:7">
      <c r="A27" s="39" t="s">
        <v>383</v>
      </c>
      <c r="B27" s="161">
        <v>0</v>
      </c>
      <c r="C27" s="163">
        <v>0</v>
      </c>
      <c r="D27" s="161">
        <v>0</v>
      </c>
      <c r="E27" s="163">
        <v>0</v>
      </c>
      <c r="F27" s="161">
        <v>0</v>
      </c>
      <c r="G27" s="161">
        <v>0</v>
      </c>
    </row>
    <row r="28" spans="1:7">
      <c r="A28" s="6" t="s">
        <v>384</v>
      </c>
      <c r="B28" s="161">
        <v>0</v>
      </c>
      <c r="C28" s="163">
        <v>0</v>
      </c>
      <c r="D28" s="161">
        <v>0</v>
      </c>
      <c r="E28" s="163">
        <v>0</v>
      </c>
      <c r="F28" s="161">
        <v>0</v>
      </c>
      <c r="G28" s="161">
        <v>0</v>
      </c>
    </row>
    <row r="29" spans="1:7">
      <c r="A29" s="41"/>
      <c r="B29" s="161"/>
      <c r="C29" s="163"/>
      <c r="D29" s="161"/>
      <c r="E29" s="163"/>
      <c r="F29" s="161"/>
      <c r="G29" s="161"/>
    </row>
    <row r="30" spans="1:7">
      <c r="A30" s="42" t="s">
        <v>373</v>
      </c>
      <c r="B30" s="180">
        <f t="shared" ref="B30:G30" si="2">SUM(B19,B8)</f>
        <v>253188985</v>
      </c>
      <c r="C30" s="181">
        <f t="shared" si="2"/>
        <v>15441399</v>
      </c>
      <c r="D30" s="180">
        <f t="shared" si="2"/>
        <v>268630384</v>
      </c>
      <c r="E30" s="181">
        <f t="shared" si="2"/>
        <v>84746481</v>
      </c>
      <c r="F30" s="180">
        <f t="shared" si="2"/>
        <v>84213990</v>
      </c>
      <c r="G30" s="180">
        <f t="shared" si="2"/>
        <v>183883903</v>
      </c>
    </row>
    <row r="31" spans="1:7" ht="15.75" thickBot="1">
      <c r="A31" s="10"/>
      <c r="B31" s="162"/>
      <c r="C31" s="122"/>
      <c r="D31" s="162"/>
      <c r="E31" s="122"/>
      <c r="F31" s="162"/>
      <c r="G31" s="162"/>
    </row>
    <row r="43" spans="1:8">
      <c r="A43" s="107"/>
      <c r="B43" s="107"/>
      <c r="C43" s="107"/>
      <c r="D43" s="107"/>
      <c r="E43" s="107"/>
      <c r="F43" s="107"/>
      <c r="G43" s="107"/>
      <c r="H43" s="107"/>
    </row>
    <row r="44" spans="1:8">
      <c r="A44" s="108" t="s">
        <v>439</v>
      </c>
      <c r="B44" s="107"/>
      <c r="C44" s="107"/>
      <c r="D44" s="107"/>
      <c r="E44" s="244" t="s">
        <v>440</v>
      </c>
      <c r="F44" s="244"/>
      <c r="G44" s="244"/>
      <c r="H44" s="107"/>
    </row>
    <row r="45" spans="1:8">
      <c r="A45" s="109" t="s">
        <v>438</v>
      </c>
      <c r="B45" s="107"/>
      <c r="C45" s="107"/>
      <c r="D45" s="107"/>
      <c r="E45" s="243" t="s">
        <v>441</v>
      </c>
      <c r="F45" s="243"/>
      <c r="G45" s="243"/>
      <c r="H45" s="107"/>
    </row>
    <row r="46" spans="1:8">
      <c r="A46" s="107"/>
      <c r="B46" s="107"/>
      <c r="C46" s="107"/>
      <c r="D46" s="107"/>
      <c r="E46" s="107"/>
      <c r="F46" s="107"/>
      <c r="G46" s="107"/>
      <c r="H46" s="107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workbookViewId="0">
      <selection activeCell="H83" sqref="H8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316" t="s">
        <v>437</v>
      </c>
      <c r="B1" s="317"/>
      <c r="C1" s="317"/>
      <c r="D1" s="317"/>
      <c r="E1" s="317"/>
      <c r="F1" s="317"/>
      <c r="G1" s="317"/>
      <c r="H1" s="350"/>
    </row>
    <row r="2" spans="1:8">
      <c r="A2" s="310" t="s">
        <v>448</v>
      </c>
      <c r="B2" s="311"/>
      <c r="C2" s="311"/>
      <c r="D2" s="311"/>
      <c r="E2" s="311"/>
      <c r="F2" s="311"/>
      <c r="G2" s="311"/>
      <c r="H2" s="351"/>
    </row>
    <row r="3" spans="1:8">
      <c r="A3" s="310" t="s">
        <v>387</v>
      </c>
      <c r="B3" s="311"/>
      <c r="C3" s="311"/>
      <c r="D3" s="311"/>
      <c r="E3" s="311"/>
      <c r="F3" s="311"/>
      <c r="G3" s="311"/>
      <c r="H3" s="351"/>
    </row>
    <row r="4" spans="1:8">
      <c r="A4" s="310" t="s">
        <v>456</v>
      </c>
      <c r="B4" s="311"/>
      <c r="C4" s="311"/>
      <c r="D4" s="311"/>
      <c r="E4" s="311"/>
      <c r="F4" s="311"/>
      <c r="G4" s="311"/>
      <c r="H4" s="351"/>
    </row>
    <row r="5" spans="1:8" ht="15.75" thickBot="1">
      <c r="A5" s="312" t="s">
        <v>0</v>
      </c>
      <c r="B5" s="313"/>
      <c r="C5" s="313"/>
      <c r="D5" s="313"/>
      <c r="E5" s="313"/>
      <c r="F5" s="313"/>
      <c r="G5" s="313"/>
      <c r="H5" s="352"/>
    </row>
    <row r="6" spans="1:8" ht="15.75" thickBot="1">
      <c r="A6" s="316" t="s">
        <v>1</v>
      </c>
      <c r="B6" s="318"/>
      <c r="C6" s="267" t="s">
        <v>294</v>
      </c>
      <c r="D6" s="268"/>
      <c r="E6" s="268"/>
      <c r="F6" s="268"/>
      <c r="G6" s="269"/>
      <c r="H6" s="261" t="s">
        <v>295</v>
      </c>
    </row>
    <row r="7" spans="1:8" ht="23.25" thickBot="1">
      <c r="A7" s="312"/>
      <c r="B7" s="320"/>
      <c r="C7" s="71" t="s">
        <v>182</v>
      </c>
      <c r="D7" s="71" t="s">
        <v>296</v>
      </c>
      <c r="E7" s="71" t="s">
        <v>297</v>
      </c>
      <c r="F7" s="71" t="s">
        <v>183</v>
      </c>
      <c r="G7" s="71" t="s">
        <v>200</v>
      </c>
      <c r="H7" s="263"/>
    </row>
    <row r="8" spans="1:8">
      <c r="A8" s="255"/>
      <c r="B8" s="375"/>
      <c r="C8" s="15"/>
      <c r="D8" s="15"/>
      <c r="E8" s="15"/>
      <c r="F8" s="15"/>
      <c r="G8" s="15"/>
      <c r="H8" s="15"/>
    </row>
    <row r="9" spans="1:8" ht="16.5" customHeight="1">
      <c r="A9" s="257" t="s">
        <v>388</v>
      </c>
      <c r="B9" s="376"/>
      <c r="C9" s="182">
        <f t="shared" ref="C9:H9" si="0">SUM(C10,C20,C29,C40)</f>
        <v>253188985</v>
      </c>
      <c r="D9" s="182">
        <f t="shared" si="0"/>
        <v>15441399</v>
      </c>
      <c r="E9" s="182">
        <f t="shared" si="0"/>
        <v>268630384</v>
      </c>
      <c r="F9" s="182">
        <f t="shared" si="0"/>
        <v>84746481</v>
      </c>
      <c r="G9" s="182">
        <f t="shared" si="0"/>
        <v>84213990</v>
      </c>
      <c r="H9" s="182">
        <f t="shared" si="0"/>
        <v>183883903</v>
      </c>
    </row>
    <row r="10" spans="1:8">
      <c r="A10" s="328" t="s">
        <v>389</v>
      </c>
      <c r="B10" s="330"/>
      <c r="C10" s="183">
        <f t="shared" ref="C10:H10" si="1">SUM(C11:C18)</f>
        <v>253188985</v>
      </c>
      <c r="D10" s="183">
        <f t="shared" si="1"/>
        <v>15441399</v>
      </c>
      <c r="E10" s="183">
        <f t="shared" si="1"/>
        <v>268630384</v>
      </c>
      <c r="F10" s="183">
        <f t="shared" si="1"/>
        <v>84746481</v>
      </c>
      <c r="G10" s="183">
        <f t="shared" si="1"/>
        <v>84213990</v>
      </c>
      <c r="H10" s="183">
        <f t="shared" si="1"/>
        <v>183883903</v>
      </c>
    </row>
    <row r="11" spans="1:8">
      <c r="A11" s="28"/>
      <c r="B11" s="32" t="s">
        <v>390</v>
      </c>
      <c r="C11" s="184">
        <v>253188985</v>
      </c>
      <c r="D11" s="184">
        <f>+'FORMATO 6B'!C11</f>
        <v>15441399</v>
      </c>
      <c r="E11" s="184">
        <f>+C11+D11</f>
        <v>268630384</v>
      </c>
      <c r="F11" s="184">
        <f>+'FORMATO 6B'!E11</f>
        <v>84746481</v>
      </c>
      <c r="G11" s="184">
        <f>+'FORMATO 6B'!F11</f>
        <v>84213990</v>
      </c>
      <c r="H11" s="184">
        <f>E11-F11</f>
        <v>183883903</v>
      </c>
    </row>
    <row r="12" spans="1:8">
      <c r="A12" s="28"/>
      <c r="B12" s="32" t="s">
        <v>391</v>
      </c>
      <c r="C12" s="24"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</row>
    <row r="13" spans="1:8">
      <c r="A13" s="28"/>
      <c r="B13" s="32" t="s">
        <v>392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</row>
    <row r="14" spans="1:8">
      <c r="A14" s="28"/>
      <c r="B14" s="32" t="s">
        <v>393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</row>
    <row r="15" spans="1:8">
      <c r="A15" s="28"/>
      <c r="B15" s="32" t="s">
        <v>394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</row>
    <row r="16" spans="1:8">
      <c r="A16" s="28"/>
      <c r="B16" s="32" t="s">
        <v>395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</row>
    <row r="17" spans="1:8">
      <c r="A17" s="28"/>
      <c r="B17" s="32" t="s">
        <v>396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</row>
    <row r="18" spans="1:8">
      <c r="A18" s="28"/>
      <c r="B18" s="32" t="s">
        <v>397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</row>
    <row r="19" spans="1:8">
      <c r="A19" s="43"/>
      <c r="B19" s="44"/>
      <c r="C19" s="25"/>
      <c r="D19" s="25"/>
      <c r="E19" s="25"/>
      <c r="F19" s="25"/>
      <c r="G19" s="25"/>
      <c r="H19" s="25"/>
    </row>
    <row r="20" spans="1:8">
      <c r="A20" s="328" t="s">
        <v>398</v>
      </c>
      <c r="B20" s="330"/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</row>
    <row r="21" spans="1:8">
      <c r="A21" s="28"/>
      <c r="B21" s="32" t="s">
        <v>399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</row>
    <row r="22" spans="1:8">
      <c r="A22" s="28"/>
      <c r="B22" s="32" t="s">
        <v>400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</row>
    <row r="23" spans="1:8">
      <c r="A23" s="28"/>
      <c r="B23" s="32" t="s">
        <v>401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</row>
    <row r="24" spans="1:8">
      <c r="A24" s="28"/>
      <c r="B24" s="32" t="s">
        <v>402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</row>
    <row r="25" spans="1:8">
      <c r="A25" s="28"/>
      <c r="B25" s="32" t="s">
        <v>403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</row>
    <row r="26" spans="1:8">
      <c r="A26" s="28"/>
      <c r="B26" s="32" t="s">
        <v>404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</row>
    <row r="27" spans="1:8">
      <c r="A27" s="28"/>
      <c r="B27" s="32" t="s">
        <v>405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</row>
    <row r="28" spans="1:8">
      <c r="A28" s="43"/>
      <c r="B28" s="44"/>
      <c r="C28" s="25"/>
      <c r="D28" s="25"/>
      <c r="E28" s="25"/>
      <c r="F28" s="25"/>
      <c r="G28" s="25"/>
      <c r="H28" s="25"/>
    </row>
    <row r="29" spans="1:8">
      <c r="A29" s="328" t="s">
        <v>406</v>
      </c>
      <c r="B29" s="330"/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</row>
    <row r="30" spans="1:8">
      <c r="A30" s="377" t="s">
        <v>407</v>
      </c>
      <c r="B30" s="378"/>
      <c r="C30" s="159">
        <v>0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</row>
    <row r="31" spans="1:8">
      <c r="A31" s="28"/>
      <c r="B31" s="32" t="s">
        <v>408</v>
      </c>
      <c r="C31" s="159">
        <v>0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</row>
    <row r="32" spans="1:8">
      <c r="A32" s="28"/>
      <c r="B32" s="32" t="s">
        <v>409</v>
      </c>
      <c r="C32" s="159">
        <v>0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</row>
    <row r="33" spans="1:8">
      <c r="A33" s="28"/>
      <c r="B33" s="32" t="s">
        <v>410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</row>
    <row r="34" spans="1:8">
      <c r="A34" s="28"/>
      <c r="B34" s="32" t="s">
        <v>411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</row>
    <row r="35" spans="1:8">
      <c r="A35" s="28"/>
      <c r="B35" s="32" t="s">
        <v>412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</row>
    <row r="36" spans="1:8">
      <c r="A36" s="28"/>
      <c r="B36" s="32" t="s">
        <v>413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</row>
    <row r="37" spans="1:8">
      <c r="A37" s="28"/>
      <c r="B37" s="32" t="s">
        <v>414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</row>
    <row r="38" spans="1:8">
      <c r="A38" s="28"/>
      <c r="B38" s="32" t="s">
        <v>415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</row>
    <row r="39" spans="1:8">
      <c r="A39" s="43"/>
      <c r="B39" s="44"/>
      <c r="C39" s="25"/>
      <c r="D39" s="25"/>
      <c r="E39" s="25"/>
      <c r="F39" s="25"/>
      <c r="G39" s="25"/>
      <c r="H39" s="25"/>
    </row>
    <row r="40" spans="1:8">
      <c r="A40" s="328" t="s">
        <v>416</v>
      </c>
      <c r="B40" s="330"/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</row>
    <row r="41" spans="1:8">
      <c r="A41" s="377" t="s">
        <v>417</v>
      </c>
      <c r="B41" s="378"/>
      <c r="C41" s="159">
        <v>0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</row>
    <row r="42" spans="1:8">
      <c r="A42" s="339" t="s">
        <v>418</v>
      </c>
      <c r="B42" s="355"/>
      <c r="C42" s="159">
        <v>0</v>
      </c>
      <c r="D42" s="159">
        <v>0</v>
      </c>
      <c r="E42" s="159">
        <v>0</v>
      </c>
      <c r="F42" s="159">
        <v>0</v>
      </c>
      <c r="G42" s="159">
        <v>0</v>
      </c>
      <c r="H42" s="159">
        <v>0</v>
      </c>
    </row>
    <row r="43" spans="1:8">
      <c r="A43" s="28"/>
      <c r="B43" s="32" t="s">
        <v>419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</row>
    <row r="44" spans="1:8">
      <c r="A44" s="28"/>
      <c r="B44" s="32" t="s">
        <v>420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</row>
    <row r="45" spans="1:8">
      <c r="A45" s="43"/>
      <c r="B45" s="44"/>
      <c r="C45" s="25"/>
      <c r="D45" s="25"/>
      <c r="E45" s="25"/>
      <c r="F45" s="25"/>
      <c r="G45" s="25"/>
      <c r="H45" s="25"/>
    </row>
    <row r="46" spans="1:8">
      <c r="A46" s="328" t="s">
        <v>421</v>
      </c>
      <c r="B46" s="330"/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</row>
    <row r="47" spans="1:8">
      <c r="A47" s="328" t="s">
        <v>389</v>
      </c>
      <c r="B47" s="330"/>
      <c r="C47" s="167">
        <v>0</v>
      </c>
      <c r="D47" s="167">
        <v>0</v>
      </c>
      <c r="E47" s="167">
        <v>0</v>
      </c>
      <c r="F47" s="167">
        <v>0</v>
      </c>
      <c r="G47" s="167">
        <v>0</v>
      </c>
      <c r="H47" s="167">
        <v>0</v>
      </c>
    </row>
    <row r="48" spans="1:8">
      <c r="A48" s="28"/>
      <c r="B48" s="32" t="s">
        <v>390</v>
      </c>
      <c r="C48" s="159">
        <v>0</v>
      </c>
      <c r="D48" s="159">
        <v>0</v>
      </c>
      <c r="E48" s="159">
        <v>0</v>
      </c>
      <c r="F48" s="159">
        <v>0</v>
      </c>
      <c r="G48" s="159">
        <v>0</v>
      </c>
      <c r="H48" s="159">
        <v>0</v>
      </c>
    </row>
    <row r="49" spans="1:8">
      <c r="A49" s="28"/>
      <c r="B49" s="32" t="s">
        <v>391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</row>
    <row r="50" spans="1:8">
      <c r="A50" s="28"/>
      <c r="B50" s="32" t="s">
        <v>392</v>
      </c>
      <c r="C50" s="159">
        <v>0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</row>
    <row r="51" spans="1:8">
      <c r="A51" s="28"/>
      <c r="B51" s="32" t="s">
        <v>393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</row>
    <row r="52" spans="1:8">
      <c r="A52" s="28"/>
      <c r="B52" s="32" t="s">
        <v>394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</row>
    <row r="53" spans="1:8">
      <c r="A53" s="28"/>
      <c r="B53" s="32" t="s">
        <v>395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H53" s="159">
        <v>0</v>
      </c>
    </row>
    <row r="54" spans="1:8">
      <c r="A54" s="28"/>
      <c r="B54" s="32" t="s">
        <v>396</v>
      </c>
      <c r="C54" s="159">
        <v>0</v>
      </c>
      <c r="D54" s="159">
        <v>0</v>
      </c>
      <c r="E54" s="159">
        <v>0</v>
      </c>
      <c r="F54" s="159">
        <v>0</v>
      </c>
      <c r="G54" s="159">
        <v>0</v>
      </c>
      <c r="H54" s="159">
        <v>0</v>
      </c>
    </row>
    <row r="55" spans="1:8">
      <c r="A55" s="28"/>
      <c r="B55" s="32" t="s">
        <v>397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</row>
    <row r="56" spans="1:8">
      <c r="A56" s="43"/>
      <c r="B56" s="44"/>
      <c r="C56" s="25"/>
      <c r="D56" s="25"/>
      <c r="E56" s="25"/>
      <c r="F56" s="25"/>
      <c r="G56" s="25"/>
      <c r="H56" s="25"/>
    </row>
    <row r="57" spans="1:8">
      <c r="A57" s="328" t="s">
        <v>398</v>
      </c>
      <c r="B57" s="330"/>
      <c r="C57" s="167">
        <v>0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</row>
    <row r="58" spans="1:8">
      <c r="A58" s="28"/>
      <c r="B58" s="32" t="s">
        <v>399</v>
      </c>
      <c r="C58" s="159">
        <v>0</v>
      </c>
      <c r="D58" s="159">
        <v>0</v>
      </c>
      <c r="E58" s="159">
        <v>0</v>
      </c>
      <c r="F58" s="159">
        <v>0</v>
      </c>
      <c r="G58" s="159">
        <v>0</v>
      </c>
      <c r="H58" s="159">
        <v>0</v>
      </c>
    </row>
    <row r="59" spans="1:8">
      <c r="A59" s="28"/>
      <c r="B59" s="32" t="s">
        <v>400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</row>
    <row r="60" spans="1:8">
      <c r="A60" s="28"/>
      <c r="B60" s="32" t="s">
        <v>401</v>
      </c>
      <c r="C60" s="159">
        <v>0</v>
      </c>
      <c r="D60" s="159">
        <v>0</v>
      </c>
      <c r="E60" s="159">
        <v>0</v>
      </c>
      <c r="F60" s="159">
        <v>0</v>
      </c>
      <c r="G60" s="159">
        <v>0</v>
      </c>
      <c r="H60" s="159">
        <v>0</v>
      </c>
    </row>
    <row r="61" spans="1:8">
      <c r="A61" s="28"/>
      <c r="B61" s="32" t="s">
        <v>402</v>
      </c>
      <c r="C61" s="159">
        <v>0</v>
      </c>
      <c r="D61" s="159">
        <v>0</v>
      </c>
      <c r="E61" s="159">
        <v>0</v>
      </c>
      <c r="F61" s="159">
        <v>0</v>
      </c>
      <c r="G61" s="159">
        <v>0</v>
      </c>
      <c r="H61" s="159">
        <v>0</v>
      </c>
    </row>
    <row r="62" spans="1:8">
      <c r="A62" s="28"/>
      <c r="B62" s="32" t="s">
        <v>403</v>
      </c>
      <c r="C62" s="159">
        <v>0</v>
      </c>
      <c r="D62" s="159">
        <v>0</v>
      </c>
      <c r="E62" s="159">
        <v>0</v>
      </c>
      <c r="F62" s="159">
        <v>0</v>
      </c>
      <c r="G62" s="159">
        <v>0</v>
      </c>
      <c r="H62" s="159">
        <v>0</v>
      </c>
    </row>
    <row r="63" spans="1:8">
      <c r="A63" s="28"/>
      <c r="B63" s="32" t="s">
        <v>404</v>
      </c>
      <c r="C63" s="159">
        <v>0</v>
      </c>
      <c r="D63" s="159">
        <v>0</v>
      </c>
      <c r="E63" s="159">
        <v>0</v>
      </c>
      <c r="F63" s="159">
        <v>0</v>
      </c>
      <c r="G63" s="159">
        <v>0</v>
      </c>
      <c r="H63" s="159">
        <v>0</v>
      </c>
    </row>
    <row r="64" spans="1:8">
      <c r="A64" s="28"/>
      <c r="B64" s="32" t="s">
        <v>405</v>
      </c>
      <c r="C64" s="159">
        <v>0</v>
      </c>
      <c r="D64" s="159">
        <v>0</v>
      </c>
      <c r="E64" s="159">
        <v>0</v>
      </c>
      <c r="F64" s="159">
        <v>0</v>
      </c>
      <c r="G64" s="159">
        <v>0</v>
      </c>
      <c r="H64" s="159">
        <v>0</v>
      </c>
    </row>
    <row r="65" spans="1:8">
      <c r="A65" s="43"/>
      <c r="B65" s="44"/>
      <c r="C65" s="25"/>
      <c r="D65" s="25"/>
      <c r="E65" s="25"/>
      <c r="F65" s="25"/>
      <c r="G65" s="25"/>
      <c r="H65" s="25"/>
    </row>
    <row r="66" spans="1:8">
      <c r="A66" s="328" t="s">
        <v>406</v>
      </c>
      <c r="B66" s="330"/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</row>
    <row r="67" spans="1:8">
      <c r="A67" s="377" t="s">
        <v>407</v>
      </c>
      <c r="B67" s="378"/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</row>
    <row r="68" spans="1:8">
      <c r="A68" s="28"/>
      <c r="B68" s="32" t="s">
        <v>408</v>
      </c>
      <c r="C68" s="159">
        <v>0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</row>
    <row r="69" spans="1:8">
      <c r="A69" s="28"/>
      <c r="B69" s="32" t="s">
        <v>409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</row>
    <row r="70" spans="1:8">
      <c r="A70" s="28"/>
      <c r="B70" s="32" t="s">
        <v>410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</row>
    <row r="71" spans="1:8">
      <c r="A71" s="28"/>
      <c r="B71" s="32" t="s">
        <v>411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</row>
    <row r="72" spans="1:8">
      <c r="A72" s="28"/>
      <c r="B72" s="32" t="s">
        <v>412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</row>
    <row r="73" spans="1:8">
      <c r="A73" s="28"/>
      <c r="B73" s="32" t="s">
        <v>413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</row>
    <row r="74" spans="1:8">
      <c r="A74" s="28"/>
      <c r="B74" s="32" t="s">
        <v>414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</row>
    <row r="75" spans="1:8">
      <c r="A75" s="28"/>
      <c r="B75" s="32" t="s">
        <v>415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</row>
    <row r="76" spans="1:8">
      <c r="A76" s="43"/>
      <c r="B76" s="44"/>
      <c r="C76" s="25"/>
      <c r="D76" s="25"/>
      <c r="E76" s="25"/>
      <c r="F76" s="25"/>
      <c r="G76" s="25"/>
      <c r="H76" s="25"/>
    </row>
    <row r="77" spans="1:8">
      <c r="A77" s="328" t="s">
        <v>416</v>
      </c>
      <c r="B77" s="330"/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</row>
    <row r="78" spans="1:8">
      <c r="A78" s="377" t="s">
        <v>417</v>
      </c>
      <c r="B78" s="378"/>
      <c r="C78" s="159">
        <v>0</v>
      </c>
      <c r="D78" s="159">
        <v>0</v>
      </c>
      <c r="E78" s="159">
        <v>0</v>
      </c>
      <c r="F78" s="159">
        <v>0</v>
      </c>
      <c r="G78" s="159">
        <v>0</v>
      </c>
      <c r="H78" s="159">
        <v>0</v>
      </c>
    </row>
    <row r="79" spans="1:8">
      <c r="A79" s="339" t="s">
        <v>418</v>
      </c>
      <c r="B79" s="355"/>
      <c r="C79" s="159">
        <v>0</v>
      </c>
      <c r="D79" s="159">
        <v>0</v>
      </c>
      <c r="E79" s="159">
        <v>0</v>
      </c>
      <c r="F79" s="159">
        <v>0</v>
      </c>
      <c r="G79" s="159">
        <v>0</v>
      </c>
      <c r="H79" s="159">
        <v>0</v>
      </c>
    </row>
    <row r="80" spans="1:8">
      <c r="A80" s="28"/>
      <c r="B80" s="32" t="s">
        <v>419</v>
      </c>
      <c r="C80" s="159">
        <v>0</v>
      </c>
      <c r="D80" s="159">
        <v>0</v>
      </c>
      <c r="E80" s="159">
        <v>0</v>
      </c>
      <c r="F80" s="159">
        <v>0</v>
      </c>
      <c r="G80" s="159">
        <v>0</v>
      </c>
      <c r="H80" s="159">
        <v>0</v>
      </c>
    </row>
    <row r="81" spans="1:8">
      <c r="A81" s="28"/>
      <c r="B81" s="32" t="s">
        <v>420</v>
      </c>
      <c r="C81" s="159">
        <v>0</v>
      </c>
      <c r="D81" s="159">
        <v>0</v>
      </c>
      <c r="E81" s="159">
        <v>0</v>
      </c>
      <c r="F81" s="159">
        <v>0</v>
      </c>
      <c r="G81" s="159">
        <v>0</v>
      </c>
      <c r="H81" s="159">
        <v>0</v>
      </c>
    </row>
    <row r="82" spans="1:8">
      <c r="A82" s="43"/>
      <c r="B82" s="44"/>
      <c r="C82" s="25"/>
      <c r="D82" s="25"/>
      <c r="E82" s="25"/>
      <c r="F82" s="25"/>
      <c r="G82" s="25"/>
      <c r="H82" s="25"/>
    </row>
    <row r="83" spans="1:8">
      <c r="A83" s="328" t="s">
        <v>373</v>
      </c>
      <c r="B83" s="330"/>
      <c r="C83" s="183">
        <f t="shared" ref="C83:H83" si="2">SUM(C46,C9)</f>
        <v>253188985</v>
      </c>
      <c r="D83" s="183">
        <f t="shared" si="2"/>
        <v>15441399</v>
      </c>
      <c r="E83" s="183">
        <f t="shared" si="2"/>
        <v>268630384</v>
      </c>
      <c r="F83" s="183">
        <f t="shared" si="2"/>
        <v>84746481</v>
      </c>
      <c r="G83" s="183">
        <f t="shared" si="2"/>
        <v>84213990</v>
      </c>
      <c r="H83" s="183">
        <f t="shared" si="2"/>
        <v>183883903</v>
      </c>
    </row>
    <row r="84" spans="1:8" ht="15.75" thickBot="1">
      <c r="A84" s="45"/>
      <c r="B84" s="46"/>
      <c r="C84" s="27"/>
      <c r="D84" s="27"/>
      <c r="E84" s="27"/>
      <c r="F84" s="27"/>
      <c r="G84" s="27"/>
      <c r="H84" s="27"/>
    </row>
    <row r="99" spans="1:1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</row>
    <row r="100" spans="1:11">
      <c r="A100" s="107"/>
      <c r="B100" s="108" t="s">
        <v>439</v>
      </c>
      <c r="C100" s="107"/>
      <c r="D100" s="107"/>
      <c r="E100" s="244" t="s">
        <v>440</v>
      </c>
      <c r="F100" s="244"/>
      <c r="G100" s="244"/>
      <c r="H100" s="107"/>
      <c r="I100" s="107"/>
      <c r="J100" s="107"/>
      <c r="K100" s="107"/>
    </row>
    <row r="101" spans="1:11">
      <c r="A101" s="107"/>
      <c r="B101" s="109" t="s">
        <v>438</v>
      </c>
      <c r="C101" s="107"/>
      <c r="D101" s="107"/>
      <c r="E101" s="243" t="s">
        <v>441</v>
      </c>
      <c r="F101" s="243"/>
      <c r="G101" s="243"/>
      <c r="H101" s="107"/>
      <c r="I101" s="107"/>
      <c r="J101" s="107"/>
      <c r="K101" s="107"/>
    </row>
    <row r="102" spans="1:1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1:1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</row>
    <row r="104" spans="1:1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</row>
    <row r="105" spans="1:1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28" workbookViewId="0">
      <selection activeCell="A50" sqref="A50"/>
    </sheetView>
  </sheetViews>
  <sheetFormatPr baseColWidth="10" defaultRowHeight="15"/>
  <cols>
    <col min="1" max="1" width="50" customWidth="1"/>
    <col min="2" max="2" width="12.85546875" bestFit="1" customWidth="1"/>
    <col min="3" max="3" width="12.42578125" customWidth="1"/>
    <col min="4" max="6" width="12.85546875" bestFit="1" customWidth="1"/>
    <col min="7" max="7" width="12" bestFit="1" customWidth="1"/>
  </cols>
  <sheetData>
    <row r="1" spans="1:9">
      <c r="A1" s="316" t="s">
        <v>437</v>
      </c>
      <c r="B1" s="317"/>
      <c r="C1" s="317"/>
      <c r="D1" s="317"/>
      <c r="E1" s="317"/>
      <c r="F1" s="317"/>
      <c r="G1" s="350"/>
    </row>
    <row r="2" spans="1:9">
      <c r="A2" s="310" t="s">
        <v>449</v>
      </c>
      <c r="B2" s="311"/>
      <c r="C2" s="311"/>
      <c r="D2" s="311"/>
      <c r="E2" s="311"/>
      <c r="F2" s="311"/>
      <c r="G2" s="351"/>
    </row>
    <row r="3" spans="1:9">
      <c r="A3" s="310" t="s">
        <v>422</v>
      </c>
      <c r="B3" s="311"/>
      <c r="C3" s="311"/>
      <c r="D3" s="311"/>
      <c r="E3" s="311"/>
      <c r="F3" s="311"/>
      <c r="G3" s="351"/>
    </row>
    <row r="4" spans="1:9">
      <c r="A4" s="310" t="s">
        <v>455</v>
      </c>
      <c r="B4" s="311"/>
      <c r="C4" s="311"/>
      <c r="D4" s="311"/>
      <c r="E4" s="311"/>
      <c r="F4" s="311"/>
      <c r="G4" s="351"/>
    </row>
    <row r="5" spans="1:9" ht="15.75" thickBot="1">
      <c r="A5" s="312" t="s">
        <v>0</v>
      </c>
      <c r="B5" s="313"/>
      <c r="C5" s="313"/>
      <c r="D5" s="313"/>
      <c r="E5" s="313"/>
      <c r="F5" s="313"/>
      <c r="G5" s="352"/>
    </row>
    <row r="6" spans="1:9" ht="15.75" thickBot="1">
      <c r="A6" s="290" t="s">
        <v>1</v>
      </c>
      <c r="B6" s="267" t="s">
        <v>294</v>
      </c>
      <c r="C6" s="268"/>
      <c r="D6" s="268"/>
      <c r="E6" s="268"/>
      <c r="F6" s="269"/>
      <c r="G6" s="261" t="s">
        <v>295</v>
      </c>
    </row>
    <row r="7" spans="1:9" ht="23.25" thickBot="1">
      <c r="A7" s="291"/>
      <c r="B7" s="71" t="s">
        <v>182</v>
      </c>
      <c r="C7" s="71" t="s">
        <v>296</v>
      </c>
      <c r="D7" s="71" t="s">
        <v>297</v>
      </c>
      <c r="E7" s="71" t="s">
        <v>423</v>
      </c>
      <c r="F7" s="71" t="s">
        <v>200</v>
      </c>
      <c r="G7" s="263"/>
    </row>
    <row r="8" spans="1:9" ht="16.5" customHeight="1">
      <c r="A8" s="51" t="s">
        <v>424</v>
      </c>
      <c r="B8" s="216">
        <f>B9+B10+B11+B14+B15+B19</f>
        <v>118402801</v>
      </c>
      <c r="C8" s="216">
        <f t="shared" ref="C8:G8" si="0">C9+C10+C11+C14+C15+C19</f>
        <v>1059224</v>
      </c>
      <c r="D8" s="216">
        <f t="shared" si="0"/>
        <v>119462025</v>
      </c>
      <c r="E8" s="216">
        <f t="shared" si="0"/>
        <v>24383393</v>
      </c>
      <c r="F8" s="216">
        <f t="shared" si="0"/>
        <v>24383393</v>
      </c>
      <c r="G8" s="216">
        <f t="shared" si="0"/>
        <v>95078633</v>
      </c>
    </row>
    <row r="9" spans="1:9">
      <c r="A9" s="47" t="s">
        <v>425</v>
      </c>
      <c r="B9" s="235">
        <v>80256979</v>
      </c>
      <c r="C9" s="225">
        <v>1059224</v>
      </c>
      <c r="D9" s="225">
        <v>81316203</v>
      </c>
      <c r="E9" s="225">
        <v>15075908</v>
      </c>
      <c r="F9" s="225">
        <v>15075908</v>
      </c>
      <c r="G9" s="225">
        <v>66240296</v>
      </c>
      <c r="I9" s="56"/>
    </row>
    <row r="10" spans="1:9">
      <c r="A10" s="47" t="s">
        <v>426</v>
      </c>
      <c r="B10" s="66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</row>
    <row r="11" spans="1:9">
      <c r="A11" s="28" t="s">
        <v>427</v>
      </c>
      <c r="B11" s="66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</row>
    <row r="12" spans="1:9">
      <c r="A12" s="47" t="s">
        <v>428</v>
      </c>
      <c r="B12" s="66">
        <v>0</v>
      </c>
      <c r="C12" s="159">
        <v>0</v>
      </c>
      <c r="D12" s="159">
        <v>0</v>
      </c>
      <c r="E12" s="159">
        <v>0</v>
      </c>
      <c r="F12" s="159">
        <v>0</v>
      </c>
      <c r="G12" s="159">
        <v>0</v>
      </c>
    </row>
    <row r="13" spans="1:9">
      <c r="A13" s="28" t="s">
        <v>429</v>
      </c>
      <c r="B13" s="66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</row>
    <row r="14" spans="1:9">
      <c r="A14" s="47" t="s">
        <v>430</v>
      </c>
      <c r="B14" s="66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</row>
    <row r="15" spans="1:9" ht="22.5">
      <c r="A15" s="47" t="s">
        <v>431</v>
      </c>
      <c r="B15" s="236">
        <f>B16+B17+B18</f>
        <v>38145822</v>
      </c>
      <c r="C15" s="236">
        <f t="shared" ref="C15:G15" si="1">C16+C17+C18</f>
        <v>0</v>
      </c>
      <c r="D15" s="236">
        <f t="shared" si="1"/>
        <v>38145822</v>
      </c>
      <c r="E15" s="237">
        <f t="shared" si="1"/>
        <v>9307485</v>
      </c>
      <c r="F15" s="237">
        <f t="shared" si="1"/>
        <v>9307485</v>
      </c>
      <c r="G15" s="237">
        <f t="shared" si="1"/>
        <v>28838337</v>
      </c>
    </row>
    <row r="16" spans="1:9">
      <c r="A16" s="48" t="s">
        <v>461</v>
      </c>
      <c r="B16" s="236">
        <v>33668842</v>
      </c>
      <c r="C16" s="159">
        <v>0</v>
      </c>
      <c r="D16" s="225">
        <v>33668842</v>
      </c>
      <c r="E16" s="238">
        <v>8417210</v>
      </c>
      <c r="F16" s="239">
        <f>E16</f>
        <v>8417210</v>
      </c>
      <c r="G16" s="238">
        <v>25251632</v>
      </c>
    </row>
    <row r="17" spans="1:7">
      <c r="A17" s="52" t="s">
        <v>462</v>
      </c>
      <c r="B17" s="236">
        <v>3272730</v>
      </c>
      <c r="C17" s="159">
        <v>0</v>
      </c>
      <c r="D17" s="225">
        <v>3272730</v>
      </c>
      <c r="E17" s="238">
        <v>818182</v>
      </c>
      <c r="F17" s="239">
        <f t="shared" ref="F17:F18" si="2">E17</f>
        <v>818182</v>
      </c>
      <c r="G17" s="238">
        <v>2454548</v>
      </c>
    </row>
    <row r="18" spans="1:7">
      <c r="A18" s="52" t="s">
        <v>463</v>
      </c>
      <c r="B18" s="236">
        <v>1204250</v>
      </c>
      <c r="C18" s="226"/>
      <c r="D18" s="236">
        <v>1204250</v>
      </c>
      <c r="E18" s="238">
        <v>72093</v>
      </c>
      <c r="F18" s="239">
        <f t="shared" si="2"/>
        <v>72093</v>
      </c>
      <c r="G18" s="238">
        <v>1132157</v>
      </c>
    </row>
    <row r="19" spans="1:7">
      <c r="A19" s="47" t="s">
        <v>434</v>
      </c>
      <c r="B19" s="66">
        <v>0</v>
      </c>
      <c r="C19" s="159">
        <v>0</v>
      </c>
      <c r="D19" s="159">
        <v>0</v>
      </c>
      <c r="E19" s="240">
        <v>0</v>
      </c>
      <c r="F19" s="240">
        <v>0</v>
      </c>
      <c r="G19" s="240">
        <v>0</v>
      </c>
    </row>
    <row r="20" spans="1:7">
      <c r="A20" s="47"/>
      <c r="B20" s="155"/>
      <c r="C20" s="23"/>
      <c r="D20" s="23"/>
      <c r="E20" s="23"/>
      <c r="F20" s="23"/>
      <c r="G20" s="23"/>
    </row>
    <row r="21" spans="1:7">
      <c r="A21" s="51" t="s">
        <v>435</v>
      </c>
      <c r="B21" s="66"/>
      <c r="C21" s="159"/>
      <c r="D21" s="159"/>
      <c r="E21" s="159"/>
      <c r="F21" s="159"/>
      <c r="G21" s="159"/>
    </row>
    <row r="22" spans="1:7">
      <c r="A22" s="47" t="s">
        <v>425</v>
      </c>
      <c r="B22" s="157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>
      <c r="A23" s="47" t="s">
        <v>426</v>
      </c>
      <c r="B23" s="66">
        <v>0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</row>
    <row r="24" spans="1:7">
      <c r="A24" s="28" t="s">
        <v>427</v>
      </c>
      <c r="B24" s="66">
        <v>0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</row>
    <row r="25" spans="1:7">
      <c r="A25" s="47" t="s">
        <v>428</v>
      </c>
      <c r="B25" s="66">
        <v>0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</row>
    <row r="26" spans="1:7">
      <c r="A26" s="28" t="s">
        <v>429</v>
      </c>
      <c r="B26" s="66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</row>
    <row r="27" spans="1:7">
      <c r="A27" s="47" t="s">
        <v>430</v>
      </c>
      <c r="B27" s="66">
        <v>0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</row>
    <row r="28" spans="1:7" ht="22.5">
      <c r="A28" s="47" t="s">
        <v>431</v>
      </c>
      <c r="B28" s="66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</row>
    <row r="29" spans="1:7">
      <c r="A29" s="48" t="s">
        <v>432</v>
      </c>
      <c r="B29" s="66">
        <v>0</v>
      </c>
      <c r="C29" s="159">
        <v>0</v>
      </c>
      <c r="D29" s="159">
        <v>0</v>
      </c>
      <c r="E29" s="159">
        <v>0</v>
      </c>
      <c r="F29" s="159">
        <v>0</v>
      </c>
      <c r="G29" s="159">
        <v>0</v>
      </c>
    </row>
    <row r="30" spans="1:7">
      <c r="A30" s="52" t="s">
        <v>433</v>
      </c>
      <c r="B30" s="66">
        <v>0</v>
      </c>
      <c r="C30" s="159">
        <v>0</v>
      </c>
      <c r="D30" s="159">
        <v>0</v>
      </c>
      <c r="E30" s="159">
        <v>0</v>
      </c>
      <c r="F30" s="159">
        <v>0</v>
      </c>
      <c r="G30" s="159">
        <v>0</v>
      </c>
    </row>
    <row r="31" spans="1:7">
      <c r="A31" s="28" t="s">
        <v>434</v>
      </c>
      <c r="B31" s="66">
        <v>0</v>
      </c>
      <c r="C31" s="159">
        <v>0</v>
      </c>
      <c r="D31" s="159">
        <v>0</v>
      </c>
      <c r="E31" s="159">
        <v>0</v>
      </c>
      <c r="F31" s="159">
        <v>0</v>
      </c>
      <c r="G31" s="159">
        <v>0</v>
      </c>
    </row>
    <row r="32" spans="1:7">
      <c r="A32" s="51" t="s">
        <v>436</v>
      </c>
      <c r="B32" s="180">
        <f>+B8</f>
        <v>118402801</v>
      </c>
      <c r="C32" s="227">
        <f t="shared" ref="C32:G32" si="3">+C8</f>
        <v>1059224</v>
      </c>
      <c r="D32" s="227">
        <f t="shared" si="3"/>
        <v>119462025</v>
      </c>
      <c r="E32" s="227">
        <f t="shared" si="3"/>
        <v>24383393</v>
      </c>
      <c r="F32" s="227">
        <f t="shared" si="3"/>
        <v>24383393</v>
      </c>
      <c r="G32" s="227">
        <f t="shared" si="3"/>
        <v>95078633</v>
      </c>
    </row>
    <row r="33" spans="1:7" ht="15.75" thickBot="1">
      <c r="A33" s="49"/>
      <c r="B33" s="156"/>
      <c r="C33" s="2"/>
      <c r="D33" s="2"/>
      <c r="E33" s="2"/>
      <c r="F33" s="2"/>
      <c r="G33" s="2"/>
    </row>
    <row r="45" spans="1:7">
      <c r="A45" s="107"/>
      <c r="B45" s="107"/>
      <c r="C45" s="107"/>
      <c r="D45" s="107"/>
      <c r="E45" s="107"/>
      <c r="F45" s="107"/>
      <c r="G45" s="107"/>
    </row>
    <row r="46" spans="1:7">
      <c r="A46" s="107"/>
      <c r="B46" s="107"/>
      <c r="C46" s="107"/>
      <c r="D46" s="107"/>
      <c r="E46" s="107"/>
      <c r="F46" s="107"/>
      <c r="G46" s="107"/>
    </row>
    <row r="47" spans="1:7">
      <c r="A47" s="108" t="s">
        <v>439</v>
      </c>
      <c r="B47" s="107"/>
      <c r="C47" s="107"/>
      <c r="D47" s="244" t="s">
        <v>440</v>
      </c>
      <c r="E47" s="244"/>
      <c r="F47" s="244"/>
      <c r="G47" s="107"/>
    </row>
    <row r="48" spans="1:7">
      <c r="A48" s="109" t="s">
        <v>438</v>
      </c>
      <c r="B48" s="107"/>
      <c r="C48" s="107"/>
      <c r="D48" s="243" t="s">
        <v>441</v>
      </c>
      <c r="E48" s="243"/>
      <c r="F48" s="243"/>
      <c r="G48" s="107"/>
    </row>
    <row r="49" spans="1:7">
      <c r="A49" s="107"/>
      <c r="B49" s="107"/>
      <c r="C49" s="107"/>
      <c r="D49" s="107"/>
      <c r="E49" s="107"/>
      <c r="F49" s="107"/>
      <c r="G49" s="107"/>
    </row>
    <row r="50" spans="1:7">
      <c r="A50" s="107"/>
      <c r="B50" s="107"/>
      <c r="C50" s="107"/>
      <c r="D50" s="107"/>
      <c r="E50" s="107"/>
      <c r="F50" s="107"/>
      <c r="G50" s="107"/>
    </row>
    <row r="51" spans="1:7">
      <c r="A51" s="107"/>
      <c r="B51" s="107"/>
      <c r="C51" s="107"/>
      <c r="D51" s="107"/>
      <c r="E51" s="107"/>
      <c r="F51" s="107"/>
      <c r="G51" s="107"/>
    </row>
    <row r="52" spans="1:7">
      <c r="A52" s="107"/>
      <c r="B52" s="107"/>
      <c r="C52" s="107"/>
      <c r="D52" s="107"/>
      <c r="E52" s="107"/>
      <c r="F52" s="107"/>
      <c r="G52" s="107"/>
    </row>
    <row r="53" spans="1:7">
      <c r="A53" s="107"/>
      <c r="B53" s="107"/>
      <c r="C53" s="107"/>
      <c r="D53" s="107"/>
      <c r="E53" s="107"/>
      <c r="F53" s="107"/>
      <c r="G53" s="107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2020-04-14T00:04:39Z</cp:lastPrinted>
  <dcterms:created xsi:type="dcterms:W3CDTF">2017-01-05T23:17:09Z</dcterms:created>
  <dcterms:modified xsi:type="dcterms:W3CDTF">2020-04-27T16:59:51Z</dcterms:modified>
</cp:coreProperties>
</file>