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/>
  <mc:AlternateContent xmlns:mc="http://schemas.openxmlformats.org/markup-compatibility/2006">
    <mc:Choice Requires="x15">
      <x15ac:absPath xmlns:x15ac="http://schemas.microsoft.com/office/spreadsheetml/2010/11/ac" url="C:\Users\Marlen\Documents\0. EJ ANTERIORES\2021\1. CUENTA PÚBLICA\CD'S ARMONIZADA 4TO. 2021\OPD SALUD\"/>
    </mc:Choice>
  </mc:AlternateContent>
  <xr:revisionPtr revIDLastSave="0" documentId="10_ncr:8100000_{319305B6-0874-45C6-A120-19D75EA9C9E8}" xr6:coauthVersionLast="32" xr6:coauthVersionMax="46" xr10:uidLastSave="{00000000-0000-0000-0000-000000000000}"/>
  <bookViews>
    <workbookView xWindow="28680" yWindow="-120" windowWidth="29040" windowHeight="15840" tabRatio="850" activeTab="8" xr2:uid="{00000000-000D-0000-FFFF-FFFF00000000}"/>
  </bookViews>
  <sheets>
    <sheet name="FORMATO 1" sheetId="19" r:id="rId1"/>
    <sheet name="FORMATO 2" sheetId="20" r:id="rId2"/>
    <sheet name="FORMATO 3" sheetId="21" r:id="rId3"/>
    <sheet name="FORMATO 4" sheetId="29" r:id="rId4"/>
    <sheet name="FORMATO 5" sheetId="30" r:id="rId5"/>
    <sheet name="FORMATO 6A" sheetId="24" r:id="rId6"/>
    <sheet name="FORMATO 6B" sheetId="25" r:id="rId7"/>
    <sheet name="FORMATO 6C" sheetId="26" r:id="rId8"/>
    <sheet name="FORMATO 6D" sheetId="27" r:id="rId9"/>
  </sheets>
  <definedNames>
    <definedName name="_xlnm.Print_Area" localSheetId="0">'FORMATO 1'!$A$1:$G$84</definedName>
    <definedName name="_xlnm.Print_Area" localSheetId="4">'FORMATO 5'!$A$1:$J$79</definedName>
    <definedName name="_xlnm.Print_Area" localSheetId="5">'FORMATO 6A'!$A$1:$I$159</definedName>
    <definedName name="_xlnm.Print_Area" localSheetId="6">'FORMATO 6B'!$A$1:$I$28</definedName>
    <definedName name="_xlnm.Print_Area" localSheetId="7">'FORMATO 6C'!$A$1:$J$84</definedName>
    <definedName name="_xlnm.Print_Area" localSheetId="8">'FORMATO 6D'!$A$1:$I$33</definedName>
    <definedName name="_xlnm.Print_Titles" localSheetId="0">'FORMATO 1'!$1:$5</definedName>
    <definedName name="_xlnm.Print_Titles" localSheetId="5">'FORMATO 6A'!$1:$7</definedName>
    <definedName name="_xlnm.Print_Titles" localSheetId="7">'FORMATO 6C'!$1:$8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25" l="1"/>
  <c r="E15" i="25"/>
  <c r="E14" i="25"/>
  <c r="E13" i="25"/>
  <c r="E12" i="25"/>
  <c r="E11" i="25"/>
  <c r="E25" i="25"/>
  <c r="H25" i="25" s="1"/>
  <c r="E24" i="25"/>
  <c r="H24" i="25" s="1"/>
  <c r="E23" i="25"/>
  <c r="H23" i="25" s="1"/>
  <c r="E22" i="25"/>
  <c r="H22" i="25" s="1"/>
  <c r="E21" i="25"/>
  <c r="H21" i="25" s="1"/>
  <c r="E20" i="25"/>
  <c r="H20" i="25" s="1"/>
  <c r="F156" i="24"/>
  <c r="I156" i="24" s="1"/>
  <c r="F155" i="24"/>
  <c r="I155" i="24" s="1"/>
  <c r="F154" i="24"/>
  <c r="I154" i="24" s="1"/>
  <c r="F153" i="24"/>
  <c r="I153" i="24" s="1"/>
  <c r="F152" i="24"/>
  <c r="I152" i="24" s="1"/>
  <c r="F151" i="24"/>
  <c r="I151" i="24" s="1"/>
  <c r="F150" i="24"/>
  <c r="I150" i="24" s="1"/>
  <c r="H149" i="24"/>
  <c r="G149" i="24"/>
  <c r="E149" i="24"/>
  <c r="D149" i="24"/>
  <c r="F149" i="24" s="1"/>
  <c r="I149" i="24" s="1"/>
  <c r="F148" i="24"/>
  <c r="I148" i="24" s="1"/>
  <c r="F147" i="24"/>
  <c r="I147" i="24" s="1"/>
  <c r="F146" i="24"/>
  <c r="I146" i="24" s="1"/>
  <c r="H145" i="24"/>
  <c r="G145" i="24"/>
  <c r="E145" i="24"/>
  <c r="D145" i="24"/>
  <c r="F145" i="24" s="1"/>
  <c r="I145" i="24" s="1"/>
  <c r="F144" i="24"/>
  <c r="I144" i="24" s="1"/>
  <c r="F143" i="24"/>
  <c r="I143" i="24" s="1"/>
  <c r="F142" i="24"/>
  <c r="I142" i="24" s="1"/>
  <c r="F141" i="24"/>
  <c r="I141" i="24" s="1"/>
  <c r="F140" i="24"/>
  <c r="I140" i="24" s="1"/>
  <c r="F139" i="24"/>
  <c r="I139" i="24" s="1"/>
  <c r="F138" i="24"/>
  <c r="I138" i="24" s="1"/>
  <c r="F137" i="24"/>
  <c r="I137" i="24" s="1"/>
  <c r="H136" i="24"/>
  <c r="G136" i="24"/>
  <c r="F136" i="24"/>
  <c r="I136" i="24" s="1"/>
  <c r="E136" i="24"/>
  <c r="D136" i="24"/>
  <c r="F135" i="24"/>
  <c r="I135" i="24" s="1"/>
  <c r="F134" i="24"/>
  <c r="I134" i="24" s="1"/>
  <c r="F133" i="24"/>
  <c r="I133" i="24" s="1"/>
  <c r="I132" i="24" s="1"/>
  <c r="H132" i="24"/>
  <c r="G132" i="24"/>
  <c r="F132" i="24"/>
  <c r="E132" i="24"/>
  <c r="D132" i="24"/>
  <c r="F131" i="24"/>
  <c r="I131" i="24" s="1"/>
  <c r="F130" i="24"/>
  <c r="I130" i="24" s="1"/>
  <c r="F129" i="24"/>
  <c r="I129" i="24" s="1"/>
  <c r="F128" i="24"/>
  <c r="I128" i="24" s="1"/>
  <c r="F127" i="24"/>
  <c r="I127" i="24" s="1"/>
  <c r="F126" i="24"/>
  <c r="I126" i="24" s="1"/>
  <c r="F125" i="24"/>
  <c r="I125" i="24" s="1"/>
  <c r="F124" i="24"/>
  <c r="I124" i="24" s="1"/>
  <c r="F123" i="24"/>
  <c r="I123" i="24" s="1"/>
  <c r="H122" i="24"/>
  <c r="G122" i="24"/>
  <c r="F122" i="24"/>
  <c r="E122" i="24"/>
  <c r="D122" i="24"/>
  <c r="F121" i="24"/>
  <c r="I121" i="24" s="1"/>
  <c r="F120" i="24"/>
  <c r="I120" i="24" s="1"/>
  <c r="F119" i="24"/>
  <c r="I119" i="24" s="1"/>
  <c r="F118" i="24"/>
  <c r="I118" i="24" s="1"/>
  <c r="F117" i="24"/>
  <c r="I117" i="24" s="1"/>
  <c r="F116" i="24"/>
  <c r="I116" i="24" s="1"/>
  <c r="F115" i="24"/>
  <c r="I115" i="24" s="1"/>
  <c r="F114" i="24"/>
  <c r="I114" i="24" s="1"/>
  <c r="F113" i="24"/>
  <c r="I113" i="24" s="1"/>
  <c r="H112" i="24"/>
  <c r="G112" i="24"/>
  <c r="F112" i="24"/>
  <c r="E112" i="24"/>
  <c r="D112" i="24"/>
  <c r="F111" i="24"/>
  <c r="I111" i="24" s="1"/>
  <c r="F110" i="24"/>
  <c r="I110" i="24" s="1"/>
  <c r="F109" i="24"/>
  <c r="I109" i="24" s="1"/>
  <c r="F108" i="24"/>
  <c r="I108" i="24" s="1"/>
  <c r="F107" i="24"/>
  <c r="I107" i="24" s="1"/>
  <c r="F106" i="24"/>
  <c r="I106" i="24" s="1"/>
  <c r="F105" i="24"/>
  <c r="I105" i="24" s="1"/>
  <c r="F104" i="24"/>
  <c r="I104" i="24" s="1"/>
  <c r="F103" i="24"/>
  <c r="I103" i="24" s="1"/>
  <c r="I102" i="24" s="1"/>
  <c r="H102" i="24"/>
  <c r="G102" i="24"/>
  <c r="F102" i="24"/>
  <c r="E102" i="24"/>
  <c r="D102" i="24"/>
  <c r="F101" i="24"/>
  <c r="I101" i="24" s="1"/>
  <c r="F100" i="24"/>
  <c r="I100" i="24" s="1"/>
  <c r="F99" i="24"/>
  <c r="I99" i="24" s="1"/>
  <c r="F98" i="24"/>
  <c r="I98" i="24" s="1"/>
  <c r="F97" i="24"/>
  <c r="I97" i="24" s="1"/>
  <c r="F96" i="24"/>
  <c r="I96" i="24" s="1"/>
  <c r="F95" i="24"/>
  <c r="I95" i="24" s="1"/>
  <c r="F94" i="24"/>
  <c r="I94" i="24" s="1"/>
  <c r="F93" i="24"/>
  <c r="I93" i="24" s="1"/>
  <c r="H92" i="24"/>
  <c r="G92" i="24"/>
  <c r="G83" i="24" s="1"/>
  <c r="F92" i="24"/>
  <c r="E92" i="24"/>
  <c r="D92" i="24"/>
  <c r="F91" i="24"/>
  <c r="I91" i="24" s="1"/>
  <c r="F90" i="24"/>
  <c r="I90" i="24" s="1"/>
  <c r="F89" i="24"/>
  <c r="I89" i="24" s="1"/>
  <c r="F88" i="24"/>
  <c r="I88" i="24" s="1"/>
  <c r="F87" i="24"/>
  <c r="I87" i="24" s="1"/>
  <c r="F86" i="24"/>
  <c r="I86" i="24" s="1"/>
  <c r="F85" i="24"/>
  <c r="F84" i="24" s="1"/>
  <c r="I84" i="24" s="1"/>
  <c r="H84" i="24"/>
  <c r="G84" i="24"/>
  <c r="E84" i="24"/>
  <c r="D84" i="24"/>
  <c r="H83" i="24"/>
  <c r="E83" i="24"/>
  <c r="D83" i="24"/>
  <c r="F83" i="24" s="1"/>
  <c r="F81" i="24"/>
  <c r="I81" i="24" s="1"/>
  <c r="F80" i="24"/>
  <c r="I80" i="24" s="1"/>
  <c r="F79" i="24"/>
  <c r="I79" i="24" s="1"/>
  <c r="F78" i="24"/>
  <c r="I78" i="24" s="1"/>
  <c r="F77" i="24"/>
  <c r="I77" i="24" s="1"/>
  <c r="F76" i="24"/>
  <c r="I76" i="24" s="1"/>
  <c r="F75" i="24"/>
  <c r="I75" i="24" s="1"/>
  <c r="H74" i="24"/>
  <c r="G74" i="24"/>
  <c r="E74" i="24"/>
  <c r="D74" i="24"/>
  <c r="F74" i="24" s="1"/>
  <c r="I74" i="24" s="1"/>
  <c r="F73" i="24"/>
  <c r="I73" i="24" s="1"/>
  <c r="F72" i="24"/>
  <c r="I72" i="24" s="1"/>
  <c r="F71" i="24"/>
  <c r="I71" i="24" s="1"/>
  <c r="H70" i="24"/>
  <c r="G70" i="24"/>
  <c r="E70" i="24"/>
  <c r="D70" i="24"/>
  <c r="D8" i="24" s="1"/>
  <c r="F69" i="24"/>
  <c r="I69" i="24" s="1"/>
  <c r="F68" i="24"/>
  <c r="F67" i="24"/>
  <c r="F66" i="24"/>
  <c r="F65" i="24"/>
  <c r="F64" i="24"/>
  <c r="F63" i="24"/>
  <c r="F62" i="24"/>
  <c r="H61" i="24"/>
  <c r="G61" i="24"/>
  <c r="E61" i="24"/>
  <c r="F61" i="24" s="1"/>
  <c r="I61" i="24" s="1"/>
  <c r="D61" i="24"/>
  <c r="I60" i="24"/>
  <c r="F60" i="24"/>
  <c r="F59" i="24"/>
  <c r="I59" i="24" s="1"/>
  <c r="I58" i="24"/>
  <c r="F58" i="24"/>
  <c r="H57" i="24"/>
  <c r="G57" i="24"/>
  <c r="F57" i="24"/>
  <c r="I57" i="24" s="1"/>
  <c r="E57" i="24"/>
  <c r="D57" i="24"/>
  <c r="I56" i="24"/>
  <c r="F56" i="24"/>
  <c r="F55" i="24"/>
  <c r="I55" i="24" s="1"/>
  <c r="I54" i="24"/>
  <c r="F54" i="24"/>
  <c r="I53" i="24"/>
  <c r="F53" i="24"/>
  <c r="F52" i="24"/>
  <c r="I52" i="24" s="1"/>
  <c r="I51" i="24"/>
  <c r="F51" i="24"/>
  <c r="I50" i="24"/>
  <c r="F50" i="24"/>
  <c r="F49" i="24"/>
  <c r="I49" i="24" s="1"/>
  <c r="I48" i="24"/>
  <c r="F48" i="24"/>
  <c r="H47" i="24"/>
  <c r="G47" i="24"/>
  <c r="F47" i="24"/>
  <c r="I47" i="24" s="1"/>
  <c r="E47" i="24"/>
  <c r="D47" i="24"/>
  <c r="I46" i="24"/>
  <c r="F46" i="24"/>
  <c r="F45" i="24"/>
  <c r="I45" i="24" s="1"/>
  <c r="I44" i="24"/>
  <c r="F44" i="24"/>
  <c r="I43" i="24"/>
  <c r="F43" i="24"/>
  <c r="F42" i="24"/>
  <c r="I42" i="24" s="1"/>
  <c r="I41" i="24"/>
  <c r="F41" i="24"/>
  <c r="I40" i="24"/>
  <c r="F40" i="24"/>
  <c r="F39" i="24"/>
  <c r="I39" i="24" s="1"/>
  <c r="I38" i="24"/>
  <c r="F38" i="24"/>
  <c r="H37" i="24"/>
  <c r="G37" i="24"/>
  <c r="E37" i="24"/>
  <c r="D37" i="24"/>
  <c r="I36" i="24"/>
  <c r="F36" i="24"/>
  <c r="F35" i="24"/>
  <c r="I35" i="24" s="1"/>
  <c r="I34" i="24"/>
  <c r="F34" i="24"/>
  <c r="I33" i="24"/>
  <c r="F33" i="24"/>
  <c r="F32" i="24"/>
  <c r="I32" i="24" s="1"/>
  <c r="I31" i="24"/>
  <c r="F31" i="24"/>
  <c r="I30" i="24"/>
  <c r="F30" i="24"/>
  <c r="F29" i="24"/>
  <c r="I29" i="24" s="1"/>
  <c r="I28" i="24"/>
  <c r="F28" i="24"/>
  <c r="H27" i="24"/>
  <c r="G27" i="24"/>
  <c r="E27" i="24"/>
  <c r="D27" i="24"/>
  <c r="I26" i="24"/>
  <c r="F26" i="24"/>
  <c r="F25" i="24"/>
  <c r="I25" i="24" s="1"/>
  <c r="I24" i="24"/>
  <c r="F24" i="24"/>
  <c r="I23" i="24"/>
  <c r="F23" i="24"/>
  <c r="F22" i="24"/>
  <c r="I22" i="24" s="1"/>
  <c r="I21" i="24"/>
  <c r="F21" i="24"/>
  <c r="I20" i="24"/>
  <c r="F20" i="24"/>
  <c r="F19" i="24"/>
  <c r="I19" i="24" s="1"/>
  <c r="I18" i="24"/>
  <c r="F18" i="24"/>
  <c r="H17" i="24"/>
  <c r="G17" i="24"/>
  <c r="F17" i="24"/>
  <c r="I17" i="24" s="1"/>
  <c r="E17" i="24"/>
  <c r="E8" i="24" s="1"/>
  <c r="D17" i="24"/>
  <c r="I16" i="24"/>
  <c r="F16" i="24"/>
  <c r="F15" i="24"/>
  <c r="I15" i="24" s="1"/>
  <c r="I14" i="24"/>
  <c r="F14" i="24"/>
  <c r="I13" i="24"/>
  <c r="F13" i="24"/>
  <c r="F12" i="24"/>
  <c r="I12" i="24" s="1"/>
  <c r="I11" i="24"/>
  <c r="F11" i="24"/>
  <c r="I10" i="24"/>
  <c r="F10" i="24"/>
  <c r="H9" i="24"/>
  <c r="G9" i="24"/>
  <c r="E9" i="24"/>
  <c r="D9" i="24"/>
  <c r="G8" i="24"/>
  <c r="J83" i="30"/>
  <c r="J65" i="30"/>
  <c r="G65" i="30"/>
  <c r="J36" i="30"/>
  <c r="J17" i="30"/>
  <c r="G17" i="30"/>
  <c r="J16" i="30"/>
  <c r="G16" i="30"/>
  <c r="J15" i="30"/>
  <c r="G15" i="30"/>
  <c r="H8" i="24" l="1"/>
  <c r="I112" i="24"/>
  <c r="I83" i="24"/>
  <c r="I92" i="24"/>
  <c r="I122" i="24"/>
  <c r="I85" i="24"/>
  <c r="F8" i="24"/>
  <c r="I8" i="24" s="1"/>
  <c r="F27" i="24"/>
  <c r="I27" i="24" s="1"/>
  <c r="F70" i="24"/>
  <c r="I70" i="24" s="1"/>
  <c r="F9" i="24"/>
  <c r="I9" i="24" s="1"/>
  <c r="F37" i="24"/>
  <c r="I37" i="24" s="1"/>
  <c r="E16" i="29" l="1"/>
  <c r="E15" i="29"/>
  <c r="D16" i="29"/>
  <c r="D15" i="29"/>
  <c r="C16" i="29"/>
  <c r="C15" i="29"/>
  <c r="D30" i="25" l="1"/>
  <c r="E30" i="25"/>
  <c r="F30" i="25"/>
  <c r="G30" i="25"/>
  <c r="H30" i="25"/>
  <c r="C30" i="25"/>
  <c r="G73" i="19" l="1"/>
  <c r="G66" i="19"/>
  <c r="G61" i="19"/>
  <c r="G55" i="19"/>
  <c r="G41" i="19"/>
  <c r="G37" i="19"/>
  <c r="G30" i="19"/>
  <c r="G26" i="19"/>
  <c r="G22" i="19"/>
  <c r="G18" i="19"/>
  <c r="G8" i="19"/>
  <c r="D58" i="19"/>
  <c r="D40" i="19"/>
  <c r="D37" i="19"/>
  <c r="D30" i="19"/>
  <c r="D24" i="19"/>
  <c r="D16" i="19"/>
  <c r="D8" i="19"/>
  <c r="D45" i="19" l="1"/>
  <c r="D60" i="19" s="1"/>
  <c r="G45" i="19"/>
  <c r="G57" i="19" s="1"/>
  <c r="G77" i="19"/>
  <c r="G18" i="25"/>
  <c r="F18" i="25"/>
  <c r="D18" i="25"/>
  <c r="C18" i="25"/>
  <c r="H16" i="25"/>
  <c r="H15" i="25"/>
  <c r="H14" i="25"/>
  <c r="H13" i="25"/>
  <c r="H12" i="25"/>
  <c r="H11" i="25"/>
  <c r="G9" i="25"/>
  <c r="H24" i="26" s="1"/>
  <c r="F9" i="25"/>
  <c r="G24" i="26" s="1"/>
  <c r="D9" i="25"/>
  <c r="E24" i="26" s="1"/>
  <c r="C9" i="25"/>
  <c r="D24" i="26" s="1"/>
  <c r="F24" i="26" l="1"/>
  <c r="G79" i="19"/>
  <c r="E9" i="25"/>
  <c r="E18" i="25"/>
  <c r="H9" i="25"/>
  <c r="H18" i="25"/>
  <c r="C27" i="25"/>
  <c r="C31" i="25" s="1"/>
  <c r="D27" i="25"/>
  <c r="D31" i="25" s="1"/>
  <c r="F27" i="25"/>
  <c r="F31" i="25" s="1"/>
  <c r="G27" i="25"/>
  <c r="G31" i="25" s="1"/>
  <c r="L65" i="30"/>
  <c r="E39" i="30"/>
  <c r="G39" i="30"/>
  <c r="F50" i="30"/>
  <c r="I18" i="30"/>
  <c r="H18" i="30"/>
  <c r="G18" i="30"/>
  <c r="D158" i="24" l="1"/>
  <c r="D162" i="24" s="1"/>
  <c r="E27" i="25"/>
  <c r="E31" i="25" s="1"/>
  <c r="H158" i="24"/>
  <c r="H162" i="24" s="1"/>
  <c r="G158" i="24"/>
  <c r="G162" i="24" s="1"/>
  <c r="E158" i="24"/>
  <c r="E162" i="24" s="1"/>
  <c r="H27" i="25"/>
  <c r="H31" i="25" s="1"/>
  <c r="I158" i="24" l="1"/>
  <c r="I162" i="24" s="1"/>
  <c r="F158" i="24"/>
  <c r="F162" i="24" s="1"/>
  <c r="B4" i="21"/>
  <c r="B4" i="24" s="1"/>
  <c r="B5" i="25" s="1"/>
  <c r="B4" i="29"/>
  <c r="B4" i="30"/>
  <c r="G26" i="27"/>
  <c r="G24" i="27" s="1"/>
  <c r="F26" i="27"/>
  <c r="F24" i="27" s="1"/>
  <c r="D26" i="27"/>
  <c r="D24" i="27" s="1"/>
  <c r="G14" i="27"/>
  <c r="G12" i="27" s="1"/>
  <c r="F14" i="27"/>
  <c r="F12" i="27" s="1"/>
  <c r="D14" i="27"/>
  <c r="D12" i="27" s="1"/>
  <c r="C14" i="27" l="1"/>
  <c r="C12" i="27" s="1"/>
  <c r="C26" i="27"/>
  <c r="C24" i="27" s="1"/>
  <c r="E14" i="27" l="1"/>
  <c r="E12" i="27" s="1"/>
  <c r="E26" i="27"/>
  <c r="H14" i="27" l="1"/>
  <c r="H12" i="27" s="1"/>
  <c r="E24" i="27"/>
  <c r="H24" i="27" s="1"/>
  <c r="H26" i="27"/>
  <c r="B5" i="27"/>
  <c r="B5" i="26"/>
  <c r="F30" i="19" l="1"/>
  <c r="G21" i="27"/>
  <c r="G37" i="27" s="1"/>
  <c r="F21" i="27"/>
  <c r="F37" i="27" s="1"/>
  <c r="E21" i="27"/>
  <c r="D21" i="27"/>
  <c r="D37" i="27" s="1"/>
  <c r="C21" i="27"/>
  <c r="C37" i="27" s="1"/>
  <c r="G9" i="27"/>
  <c r="G35" i="27" s="1"/>
  <c r="F9" i="27"/>
  <c r="D9" i="27"/>
  <c r="C9" i="27"/>
  <c r="C35" i="27" s="1"/>
  <c r="D11" i="26"/>
  <c r="E11" i="26"/>
  <c r="F11" i="26"/>
  <c r="G11" i="26"/>
  <c r="H11" i="26"/>
  <c r="D30" i="26"/>
  <c r="E30" i="26"/>
  <c r="F30" i="26"/>
  <c r="G30" i="26"/>
  <c r="H30" i="26"/>
  <c r="D41" i="26"/>
  <c r="E41" i="26"/>
  <c r="F41" i="26"/>
  <c r="G41" i="26"/>
  <c r="H41" i="26"/>
  <c r="D48" i="26"/>
  <c r="E48" i="26"/>
  <c r="F48" i="26"/>
  <c r="G48" i="26"/>
  <c r="H48" i="26"/>
  <c r="D66" i="26"/>
  <c r="E66" i="26"/>
  <c r="F66" i="26"/>
  <c r="G66" i="26"/>
  <c r="H66" i="26"/>
  <c r="D77" i="26"/>
  <c r="E77" i="26"/>
  <c r="F77" i="26"/>
  <c r="G77" i="26"/>
  <c r="H77" i="26"/>
  <c r="I11" i="26" l="1"/>
  <c r="I41" i="26"/>
  <c r="I30" i="26"/>
  <c r="I66" i="26"/>
  <c r="G61" i="26"/>
  <c r="G58" i="26" s="1"/>
  <c r="G47" i="26" s="1"/>
  <c r="H61" i="26"/>
  <c r="H58" i="26" s="1"/>
  <c r="H47" i="26" s="1"/>
  <c r="E61" i="26"/>
  <c r="E58" i="26" s="1"/>
  <c r="E47" i="26" s="1"/>
  <c r="G21" i="26"/>
  <c r="G10" i="26" s="1"/>
  <c r="H21" i="26"/>
  <c r="H10" i="26" s="1"/>
  <c r="E21" i="26"/>
  <c r="E10" i="26" s="1"/>
  <c r="D61" i="26"/>
  <c r="H21" i="27"/>
  <c r="H37" i="27" s="1"/>
  <c r="E37" i="27"/>
  <c r="F32" i="27"/>
  <c r="F35" i="27"/>
  <c r="D32" i="27"/>
  <c r="D35" i="27"/>
  <c r="G32" i="27"/>
  <c r="I77" i="26"/>
  <c r="C32" i="27"/>
  <c r="E62" i="29"/>
  <c r="E9" i="27"/>
  <c r="E35" i="27" s="1"/>
  <c r="I48" i="26"/>
  <c r="D62" i="29"/>
  <c r="C62" i="29"/>
  <c r="C47" i="29"/>
  <c r="I78" i="30"/>
  <c r="H78" i="30"/>
  <c r="G78" i="30"/>
  <c r="F78" i="30"/>
  <c r="E78" i="30"/>
  <c r="J71" i="30"/>
  <c r="J70" i="30" s="1"/>
  <c r="G71" i="30"/>
  <c r="I70" i="30"/>
  <c r="H70" i="30"/>
  <c r="F70" i="30"/>
  <c r="E70" i="30"/>
  <c r="J66" i="30"/>
  <c r="G66" i="30"/>
  <c r="J64" i="30"/>
  <c r="G64" i="30"/>
  <c r="J63" i="30"/>
  <c r="G63" i="30"/>
  <c r="I62" i="30"/>
  <c r="H62" i="30"/>
  <c r="F62" i="30"/>
  <c r="E62" i="30"/>
  <c r="J61" i="30"/>
  <c r="G61" i="30"/>
  <c r="J60" i="30"/>
  <c r="G60" i="30"/>
  <c r="J59" i="30"/>
  <c r="G59" i="30"/>
  <c r="J58" i="30"/>
  <c r="G58" i="30"/>
  <c r="I57" i="30"/>
  <c r="H57" i="30"/>
  <c r="F57" i="30"/>
  <c r="E57" i="30"/>
  <c r="J56" i="30"/>
  <c r="G56" i="30"/>
  <c r="J55" i="30"/>
  <c r="G55" i="30"/>
  <c r="J54" i="30"/>
  <c r="G54" i="30"/>
  <c r="J53" i="30"/>
  <c r="G53" i="30"/>
  <c r="J52" i="30"/>
  <c r="G52" i="30"/>
  <c r="J51" i="30"/>
  <c r="G51" i="30"/>
  <c r="J50" i="30"/>
  <c r="J49" i="30"/>
  <c r="G49" i="30"/>
  <c r="I48" i="30"/>
  <c r="H48" i="30"/>
  <c r="F48" i="30"/>
  <c r="E48" i="30"/>
  <c r="J41" i="30"/>
  <c r="J40" i="30"/>
  <c r="I39" i="30"/>
  <c r="H39" i="30"/>
  <c r="J38" i="30"/>
  <c r="J37" i="30" s="1"/>
  <c r="I37" i="30"/>
  <c r="H37" i="30"/>
  <c r="E37" i="30"/>
  <c r="J35" i="30"/>
  <c r="J34" i="30"/>
  <c r="J33" i="30"/>
  <c r="J32" i="30"/>
  <c r="J31" i="30"/>
  <c r="I30" i="30"/>
  <c r="H30" i="30"/>
  <c r="E30" i="30"/>
  <c r="J29" i="30"/>
  <c r="J28" i="30"/>
  <c r="J27" i="30"/>
  <c r="J26" i="30"/>
  <c r="J25" i="30"/>
  <c r="J24" i="30"/>
  <c r="J23" i="30"/>
  <c r="J22" i="30"/>
  <c r="J21" i="30"/>
  <c r="J20" i="30"/>
  <c r="J19" i="30"/>
  <c r="J14" i="30"/>
  <c r="J13" i="30"/>
  <c r="J12" i="30"/>
  <c r="J11" i="30"/>
  <c r="E58" i="29"/>
  <c r="D58" i="29"/>
  <c r="C58" i="29"/>
  <c r="E43" i="29"/>
  <c r="D43" i="29"/>
  <c r="C43" i="29"/>
  <c r="E18" i="29"/>
  <c r="D18" i="29"/>
  <c r="G48" i="30" l="1"/>
  <c r="G62" i="30"/>
  <c r="G70" i="30"/>
  <c r="H83" i="26"/>
  <c r="H86" i="26" s="1"/>
  <c r="F61" i="26"/>
  <c r="D58" i="26"/>
  <c r="D47" i="26" s="1"/>
  <c r="D21" i="26"/>
  <c r="D10" i="26" s="1"/>
  <c r="G83" i="26"/>
  <c r="G86" i="26" s="1"/>
  <c r="E14" i="29"/>
  <c r="D47" i="29"/>
  <c r="E83" i="26"/>
  <c r="E86" i="26" s="1"/>
  <c r="J62" i="30"/>
  <c r="J48" i="30"/>
  <c r="H9" i="27"/>
  <c r="E32" i="27"/>
  <c r="J30" i="30"/>
  <c r="J39" i="30"/>
  <c r="J57" i="30"/>
  <c r="H68" i="30"/>
  <c r="D11" i="29" s="1"/>
  <c r="D57" i="29" s="1"/>
  <c r="D66" i="29" s="1"/>
  <c r="D67" i="29" s="1"/>
  <c r="F68" i="30"/>
  <c r="I68" i="30"/>
  <c r="E11" i="29" s="1"/>
  <c r="E57" i="29" s="1"/>
  <c r="E66" i="29" s="1"/>
  <c r="E67" i="29" s="1"/>
  <c r="I43" i="30"/>
  <c r="H43" i="30"/>
  <c r="J18" i="30"/>
  <c r="E68" i="30"/>
  <c r="C11" i="29" s="1"/>
  <c r="C57" i="29" s="1"/>
  <c r="C66" i="29" s="1"/>
  <c r="C14" i="29"/>
  <c r="E47" i="29"/>
  <c r="E43" i="30"/>
  <c r="G57" i="30"/>
  <c r="E10" i="29" l="1"/>
  <c r="E42" i="29" s="1"/>
  <c r="E51" i="29" s="1"/>
  <c r="E52" i="29" s="1"/>
  <c r="D10" i="29"/>
  <c r="D42" i="29" s="1"/>
  <c r="D51" i="29" s="1"/>
  <c r="D52" i="29" s="1"/>
  <c r="D83" i="26"/>
  <c r="D86" i="26" s="1"/>
  <c r="I61" i="26"/>
  <c r="F58" i="26"/>
  <c r="I24" i="26"/>
  <c r="F21" i="26"/>
  <c r="H32" i="27"/>
  <c r="H35" i="27"/>
  <c r="G68" i="30"/>
  <c r="D14" i="29"/>
  <c r="J68" i="30"/>
  <c r="J43" i="30"/>
  <c r="I73" i="30"/>
  <c r="I83" i="30" s="1"/>
  <c r="H73" i="30"/>
  <c r="H83" i="30" s="1"/>
  <c r="C10" i="29"/>
  <c r="E73" i="30"/>
  <c r="E83" i="30" s="1"/>
  <c r="E9" i="29" l="1"/>
  <c r="E22" i="29" s="1"/>
  <c r="E23" i="29" s="1"/>
  <c r="E24" i="29" s="1"/>
  <c r="D9" i="29"/>
  <c r="D22" i="29" s="1"/>
  <c r="D23" i="29" s="1"/>
  <c r="D24" i="29" s="1"/>
  <c r="L73" i="30"/>
  <c r="I58" i="26"/>
  <c r="F47" i="26"/>
  <c r="I47" i="26" s="1"/>
  <c r="I21" i="26"/>
  <c r="F10" i="26"/>
  <c r="J73" i="30"/>
  <c r="C9" i="29"/>
  <c r="C22" i="29" s="1"/>
  <c r="C23" i="29" s="1"/>
  <c r="C24" i="29" s="1"/>
  <c r="C42" i="29"/>
  <c r="C51" i="29" s="1"/>
  <c r="C52" i="29" s="1"/>
  <c r="F83" i="26" l="1"/>
  <c r="I10" i="26"/>
  <c r="C8" i="21"/>
  <c r="F8" i="21"/>
  <c r="H8" i="21"/>
  <c r="I8" i="21"/>
  <c r="J8" i="21"/>
  <c r="K8" i="21"/>
  <c r="L9" i="21"/>
  <c r="L10" i="21"/>
  <c r="L11" i="21"/>
  <c r="L12" i="21"/>
  <c r="C14" i="21"/>
  <c r="F14" i="21"/>
  <c r="H14" i="21"/>
  <c r="I14" i="21"/>
  <c r="J14" i="21"/>
  <c r="K14" i="21"/>
  <c r="L15" i="21"/>
  <c r="L16" i="21"/>
  <c r="L17" i="21"/>
  <c r="L18" i="21"/>
  <c r="D10" i="20"/>
  <c r="E10" i="20"/>
  <c r="F10" i="20"/>
  <c r="G10" i="20"/>
  <c r="H11" i="20"/>
  <c r="H12" i="20"/>
  <c r="H13" i="20"/>
  <c r="D14" i="20"/>
  <c r="E14" i="20"/>
  <c r="F14" i="20"/>
  <c r="G14" i="20"/>
  <c r="H15" i="20"/>
  <c r="H16" i="20"/>
  <c r="H17" i="20"/>
  <c r="H23" i="20"/>
  <c r="H24" i="20"/>
  <c r="H25" i="20"/>
  <c r="H28" i="20"/>
  <c r="H29" i="20"/>
  <c r="H30" i="20"/>
  <c r="C8" i="19"/>
  <c r="F8" i="19"/>
  <c r="C16" i="19"/>
  <c r="F18" i="19"/>
  <c r="F22" i="19"/>
  <c r="C24" i="19"/>
  <c r="F26" i="19"/>
  <c r="C30" i="19"/>
  <c r="C37" i="19"/>
  <c r="F37" i="19"/>
  <c r="C40" i="19"/>
  <c r="F41" i="19"/>
  <c r="F55" i="19"/>
  <c r="C58" i="19"/>
  <c r="F61" i="19"/>
  <c r="F66" i="19"/>
  <c r="F73" i="19"/>
  <c r="L14" i="21" l="1"/>
  <c r="H20" i="21"/>
  <c r="G9" i="20"/>
  <c r="G20" i="20" s="1"/>
  <c r="F20" i="21"/>
  <c r="F86" i="26"/>
  <c r="I83" i="26"/>
  <c r="I86" i="26" s="1"/>
  <c r="F9" i="20"/>
  <c r="F20" i="20" s="1"/>
  <c r="E9" i="20"/>
  <c r="I20" i="21"/>
  <c r="J20" i="21"/>
  <c r="C20" i="21"/>
  <c r="F45" i="19"/>
  <c r="F57" i="19" s="1"/>
  <c r="C45" i="19"/>
  <c r="C60" i="19" s="1"/>
  <c r="F77" i="19"/>
  <c r="K20" i="21"/>
  <c r="L20" i="21" s="1"/>
  <c r="H14" i="20"/>
  <c r="D9" i="20"/>
  <c r="L8" i="21"/>
  <c r="H10" i="20"/>
  <c r="H9" i="20" l="1"/>
  <c r="G86" i="19"/>
  <c r="D20" i="20"/>
  <c r="F79" i="19"/>
  <c r="F86" i="19" s="1"/>
  <c r="E20" i="20"/>
  <c r="H18" i="20" l="1"/>
  <c r="H20" i="20" l="1"/>
  <c r="F11" i="30"/>
  <c r="G43" i="30"/>
  <c r="F19" i="30"/>
  <c r="F22" i="30"/>
  <c r="F40" i="30"/>
  <c r="F32" i="30"/>
  <c r="F25" i="30"/>
  <c r="F41" i="30"/>
  <c r="F23" i="30"/>
  <c r="F31" i="30"/>
  <c r="F13" i="30"/>
  <c r="F28" i="30"/>
  <c r="F38" i="30"/>
  <c r="F21" i="30"/>
  <c r="F14" i="30"/>
  <c r="F33" i="30"/>
  <c r="F26" i="30"/>
  <c r="F24" i="30"/>
  <c r="F37" i="30"/>
  <c r="F29" i="30"/>
  <c r="F12" i="30"/>
  <c r="F34" i="30"/>
  <c r="F30" i="30"/>
  <c r="F20" i="30"/>
  <c r="F35" i="30"/>
  <c r="F27" i="30"/>
  <c r="F18" i="30" l="1"/>
  <c r="F39" i="30"/>
  <c r="F43" i="30" s="1"/>
  <c r="G73" i="30"/>
  <c r="G83" i="30" s="1"/>
  <c r="F73" i="30" l="1"/>
  <c r="F83" i="30" s="1"/>
</calcChain>
</file>

<file path=xl/sharedStrings.xml><?xml version="1.0" encoding="utf-8"?>
<sst xmlns="http://schemas.openxmlformats.org/spreadsheetml/2006/main" count="642" uniqueCount="449">
  <si>
    <t>(PESOS)</t>
  </si>
  <si>
    <t>Balance Presupuestario - LDF</t>
  </si>
  <si>
    <t>Estimado/</t>
  </si>
  <si>
    <t>Devengado</t>
  </si>
  <si>
    <t>Recaudado/</t>
  </si>
  <si>
    <t xml:space="preserve">Pagado </t>
  </si>
  <si>
    <t>A. Ingresos Totales (A = A1+A2+A3)</t>
  </si>
  <si>
    <t>A1. Ingresos de Libre Disposición</t>
  </si>
  <si>
    <t>A2. Transferencias Federales Etiquetadas</t>
  </si>
  <si>
    <t>A3. Financiamiento Neto</t>
  </si>
  <si>
    <r>
      <t>B. Egresos Presupuestarios</t>
    </r>
    <r>
      <rPr>
        <b/>
        <vertAlign val="superscript"/>
        <sz val="6"/>
        <color theme="1"/>
        <rFont val="Arial"/>
        <family val="2"/>
      </rPr>
      <t>1</t>
    </r>
    <r>
      <rPr>
        <b/>
        <sz val="6"/>
        <color theme="1"/>
        <rFont val="Arial"/>
        <family val="2"/>
      </rPr>
      <t xml:space="preserve"> (B = B1+B2)</t>
    </r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</si>
  <si>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</si>
  <si>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</si>
  <si>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</si>
  <si>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</si>
  <si>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</si>
  <si>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</si>
  <si>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</si>
  <si>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</si>
  <si>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</si>
  <si>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Estimado/ Aprobado</t>
  </si>
  <si>
    <t>Pagado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</si>
  <si>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</si>
  <si>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</si>
  <si>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</si>
  <si>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</si>
  <si>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</si>
  <si>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</si>
  <si>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</si>
  <si>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>Aprobado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</si>
  <si>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</si>
  <si>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</si>
  <si>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</si>
  <si>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</si>
  <si>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</si>
  <si>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</si>
  <si>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(VII = A2 + A3.2 – B2 + C2)</t>
  </si>
  <si>
    <t>VIII. Balance Presupuestario de Recursos Etiquetados sin Financiamiento Neto (VIII = VII – A3.2)</t>
  </si>
  <si>
    <t>Ampliaciones/ (Reducciones)</t>
  </si>
  <si>
    <t>Modificado</t>
  </si>
  <si>
    <t>Estado Analítico del Ejercicio del Presupuesto de Egresos Detallado - LDF</t>
  </si>
  <si>
    <t xml:space="preserve">Clasificación por Objeto del Gasto (Capítulo y Concepto) </t>
  </si>
  <si>
    <t>Egresos</t>
  </si>
  <si>
    <t xml:space="preserve">Ampliaciones/ (Reducciones) </t>
  </si>
  <si>
    <t xml:space="preserve">Modificado 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</si>
  <si>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</si>
  <si>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</si>
  <si>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</si>
  <si>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</si>
  <si>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</si>
  <si>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</si>
  <si>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</si>
  <si>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</si>
  <si>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</si>
  <si>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</si>
  <si>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b1) Materiales de Administración, Emisión de Documentos y Artículos Oficiales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</si>
  <si>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</si>
  <si>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</si>
  <si>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</si>
  <si>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</si>
  <si>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</si>
  <si>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</si>
  <si>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</si>
  <si>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</si>
  <si>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</si>
  <si>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</si>
  <si>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</si>
  <si>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</si>
  <si>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</si>
  <si>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c5) Servicios de Instalación, Reparación, Mantenimiento y Conservación</t>
  </si>
  <si>
    <t>c6) Servicios de Comunicación Social y Publicidad</t>
  </si>
  <si>
    <t>c7) Servicios de Traslado y Viáticos</t>
  </si>
  <si>
    <t>c8) Servicios Oficiales</t>
  </si>
  <si>
    <t>c9) Otros Servicios Generales</t>
  </si>
  <si>
    <t>D. Transferencias, Asignaciones, Subsidios y Otras Ayudas (D=d1+d2+d3+d4+d5+d6+d7+d8+d9)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</si>
  <si>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</si>
  <si>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</si>
  <si>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</si>
  <si>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</si>
  <si>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</si>
  <si>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</si>
  <si>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</si>
  <si>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</si>
  <si>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</si>
  <si>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E. Bienes Muebles, Inmuebles e Intangibles (E=e1+e2+e3+e4+e5+e6+e7+e8+e9)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</si>
  <si>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</si>
  <si>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</si>
  <si>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</si>
  <si>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</si>
  <si>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</si>
  <si>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</si>
  <si>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</si>
  <si>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</si>
  <si>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</si>
  <si>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</si>
  <si>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</si>
  <si>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</si>
  <si>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</si>
  <si>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G. Inversiones Financieras y Otras Provisiones (G=g1+g2+g3+g4+g5+g6+g7)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</si>
  <si>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</si>
  <si>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</si>
  <si>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</si>
  <si>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</si>
  <si>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</si>
  <si>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</si>
  <si>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</si>
  <si>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</si>
  <si>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</si>
  <si>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</si>
  <si>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</si>
  <si>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</si>
  <si>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</si>
  <si>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</si>
  <si>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</si>
  <si>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</si>
  <si>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</si>
  <si>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</si>
  <si>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</si>
  <si>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</si>
  <si>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</si>
  <si>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</si>
  <si>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</si>
  <si>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I. Gasto No Etiquetado</t>
  </si>
  <si>
    <t>II. Gasto Etiquetado</t>
  </si>
  <si>
    <t>(II=A+B+C+D+E+F+G+H)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</si>
  <si>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</si>
  <si>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</si>
  <si>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</si>
  <si>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</si>
  <si>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</si>
  <si>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</si>
  <si>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</si>
  <si>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</si>
  <si>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</si>
  <si>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</si>
  <si>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</si>
  <si>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</si>
  <si>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</si>
  <si>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</si>
  <si>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</si>
  <si>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</si>
  <si>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</si>
  <si>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</si>
  <si>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</si>
  <si>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C. Desarrollo Económico (C=c1+c2+c3+c4+c5+c6+c7+c8+c9)</t>
  </si>
  <si>
    <t>c1) Asuntos Económicos, Comerciales y Laborales en 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</si>
  <si>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</si>
  <si>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</si>
  <si>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</si>
  <si>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</si>
  <si>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</si>
  <si>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</si>
  <si>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</si>
  <si>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</si>
  <si>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 (D=d1+d2+d3+d4)</t>
  </si>
  <si>
    <t>d1) Transacciones de la Deuda Publica / 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</si>
  <si>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</si>
  <si>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</si>
  <si>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</si>
  <si>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II. Gasto Etiquetado (II=A+B+C+D)</t>
  </si>
  <si>
    <t>Clasificación de Servicios Personales por Categoría</t>
  </si>
  <si>
    <t xml:space="preserve">Devengado 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</si>
  <si>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</si>
  <si>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</si>
  <si>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</si>
  <si>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</si>
  <si>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</si>
  <si>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</si>
  <si>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</si>
  <si>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</si>
  <si>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</si>
  <si>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</si>
  <si>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</si>
  <si>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</si>
  <si>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 (III = I + II)</t>
  </si>
  <si>
    <t>Concepto ( c )</t>
  </si>
  <si>
    <t>Salud de Tlaxcala (a)</t>
  </si>
  <si>
    <t>Concepto ©</t>
  </si>
  <si>
    <t>Aprobado (d)</t>
  </si>
  <si>
    <t>Subejercicio ( e )</t>
  </si>
  <si>
    <t>A) DIRECCIÓN GENERAL</t>
  </si>
  <si>
    <t>B) DIRECCIÓN DE ADMINISTRACIÓN</t>
  </si>
  <si>
    <t>C) DIRECCIÓN DE ATENCIÓN ESPECIALIZADA A LA SALUD</t>
  </si>
  <si>
    <t>D) DIRECCIÓN DE ATENCIÓN PRIMARIA A LA SALUD</t>
  </si>
  <si>
    <t>E) DIRECCIÓN DE INFRAESTRUCTURA Y DESARROLLO</t>
  </si>
  <si>
    <t>F) COMISIÓN ESTATAL PARA LA PROTECCIÓN CONTRA RIESGOS SANITARIOS TLAXCALA</t>
  </si>
  <si>
    <t>(I=A+B+C+D+E+F+G)</t>
  </si>
  <si>
    <t>IV. Total del Pasivo y Hacienda Pública/Patrimonio (IV = II + III)</t>
  </si>
  <si>
    <t>III. Total Hacienda Pública/Patrimonio (III = IIIA + IIIB + IIIC)</t>
  </si>
  <si>
    <t>b. Resultado por Tenencia de Activos no Monetarios</t>
  </si>
  <si>
    <t>a. Resultado por Posición Monetaria</t>
  </si>
  <si>
    <t>IIIC. Exceso o Insuficiencia en la Actualización de la Hacienda Pública/Patrimonio (IIIC=a+b)</t>
  </si>
  <si>
    <t>e. Rectificaciones de Resultados de Ejercicios Anteriores</t>
  </si>
  <si>
    <t>d. Reservas</t>
  </si>
  <si>
    <t>c. Revalúos</t>
  </si>
  <si>
    <t>b. Resultados de Ejercicios Anteriores</t>
  </si>
  <si>
    <t>a. Resultados del Ejercicio (Ahorro/ Desahorro)</t>
  </si>
  <si>
    <t>IIIB. Hacienda Pública/Patrimonio Generado (IIIB = a + b + c + d + e)</t>
  </si>
  <si>
    <t>c. Actualización de la Hacienda Pública/Patrimonio</t>
  </si>
  <si>
    <t>b. Donaciones de Capital</t>
  </si>
  <si>
    <t>a. Aportaciones</t>
  </si>
  <si>
    <t>IIIA. Hacienda Pública/Patrimonio Contribuido (IIIA = a + b + c)</t>
  </si>
  <si>
    <t>I. Total del Activo (I = IA + IB)</t>
  </si>
  <si>
    <t>HACIENDA PÚBLICA/PATRIMONIO</t>
  </si>
  <si>
    <t>IB. Total de Activos No Circulantes (IB = a + b + c + d + e + f + g + h + i)</t>
  </si>
  <si>
    <t>II. Total del Pasivo (II = IIA + IIB)</t>
  </si>
  <si>
    <t>i. Otros Activos no Circulantes</t>
  </si>
  <si>
    <t>IIB. Total de Pasivos No Circulantes (IIB = a + b + c + d + e + f)</t>
  </si>
  <si>
    <t>h. Estimación por Pérdida o Deterioro de Activos no Circulantes</t>
  </si>
  <si>
    <t>g. Activos Diferidos</t>
  </si>
  <si>
    <t>f. Provisiones a Largo Plazo</t>
  </si>
  <si>
    <t xml:space="preserve">f. Depreciación, Deterioro y Amortización Acumulada de Bienes </t>
  </si>
  <si>
    <t>e. Fondos y Bienes de Terceros en Garantía y/o en Administración a Largo Plazo</t>
  </si>
  <si>
    <t xml:space="preserve">e. Activos Intangibles </t>
  </si>
  <si>
    <t>d. Pasivos Diferidos a Largo Plazo</t>
  </si>
  <si>
    <t xml:space="preserve">d. Bienes Muebles </t>
  </si>
  <si>
    <t>c. Deuda Pública a Largo Plazo</t>
  </si>
  <si>
    <t xml:space="preserve">c. Bienes Inmuebles, Infraestructura y Construcciones en Proceso </t>
  </si>
  <si>
    <t>b. Documentos por Pagar a Largo Plazo</t>
  </si>
  <si>
    <t xml:space="preserve">b. Derechos a Recibir Efectivo o Equivalentes a Largo Plazo </t>
  </si>
  <si>
    <t>a. Cuentas por Pagar a Largo Plazo</t>
  </si>
  <si>
    <t>a. Inversiones Financieras a Largo Plazo</t>
  </si>
  <si>
    <t>Pasivo No Circulante</t>
  </si>
  <si>
    <t>Activo No Circulante</t>
  </si>
  <si>
    <t>IIA. Total de Pasivos Circulantes (IIA = a + b + c + d + e + f + g + h)</t>
  </si>
  <si>
    <t>IA. Total de Activos Circulantes (IA = a + b + c + d + e + f + g)</t>
  </si>
  <si>
    <t>h3) Otros Pasivos Circulantes</t>
  </si>
  <si>
    <t>g4) Adquisición con Fondos de Terceros</t>
  </si>
  <si>
    <t>h2) Recaudación por Participar</t>
  </si>
  <si>
    <t>g3) Bienes Derivados de Embargos, Decomisos, Aseguramientos y Dación en Pago</t>
  </si>
  <si>
    <t>h1) Ingresos por Clasificar</t>
  </si>
  <si>
    <t>g2) Bienes en Garantía (excluye depósitos de fondos)</t>
  </si>
  <si>
    <t>h. Otros Pasivos a Corto Plazo (h=h1+h2+h3)</t>
  </si>
  <si>
    <t>g1) Valores en Garantía</t>
  </si>
  <si>
    <t>g3) Otras Provisiones a Corto Plazo</t>
  </si>
  <si>
    <t>g. Otros Activos Circulantes (g=g1+g2+g3+g4)</t>
  </si>
  <si>
    <t>g2) Provisión para Contingencias a Corto Plazo</t>
  </si>
  <si>
    <t>f2) Estimación por Deterioro de Inventarios</t>
  </si>
  <si>
    <t>g1) Provisión para Demandas y Juicios a Corto Plazo</t>
  </si>
  <si>
    <t>f1) Estimaciones para Cuentas Incobrables por Derechos a Recibir Efectivo o Equivalentes</t>
  </si>
  <si>
    <t>g. Provisiones a Corto Plazo (g=g1+g2+g3)</t>
  </si>
  <si>
    <t>f. Estimación por Pérdida o Deterioro de Activos Circulantes (f=f1+f2)</t>
  </si>
  <si>
    <t>f6) Valores y Bienes en Garantía a Corto Plazo</t>
  </si>
  <si>
    <t>e. Almacenes</t>
  </si>
  <si>
    <t>f5) Otros Fondos de Terceros en Garantía y/o Administración a Corto Plazo</t>
  </si>
  <si>
    <t>d5) Bienes en Tránsito</t>
  </si>
  <si>
    <t>f4) Fondos de Fideicomisos, Mandatos y Contratos Análogos a Corto Plazo</t>
  </si>
  <si>
    <t>d4) Inventario de Materias Primas, Materiales y Suministros para Producción</t>
  </si>
  <si>
    <t>f3) Fondos Contingentes a Corto Plazo</t>
  </si>
  <si>
    <t>d3) Inventario de Mercancías en Proceso de Elaboración</t>
  </si>
  <si>
    <t>f2) Fondos en Administración a Corto Plazo</t>
  </si>
  <si>
    <t>d2) Inventario de Mercancías Terminadas</t>
  </si>
  <si>
    <t>f1) Fondos en Garantía a Corto Plazo</t>
  </si>
  <si>
    <t>d1) Inventario de Mercancías para Venta</t>
  </si>
  <si>
    <t>f. Fondos y Bienes de Terceros en Garantía y/o Administración a Corto Plazo (f=f1+f2+f3+f4+f5+f6)</t>
  </si>
  <si>
    <t>d. Inventarios (d=d1+d2+d3+d4+d5)</t>
  </si>
  <si>
    <t>e3) Otros Pasivos Diferidos a Corto Plazo</t>
  </si>
  <si>
    <t>c5) Otros Derechos a Recibir Bienes o Servicios a Corto Plazo</t>
  </si>
  <si>
    <t>e2) Intereses Cobrados por Adelantado a Corto Plazo</t>
  </si>
  <si>
    <t>c4) Anticipo a Contratistas por Obras Públicas a Corto Plazo</t>
  </si>
  <si>
    <t>e1) Ingresos Cobrados por Adelantado a Corto Plazo</t>
  </si>
  <si>
    <t>c3) Anticipo a Proveedores por Adquisición de Bienes Intangibles a Corto Plazo</t>
  </si>
  <si>
    <t>e. Pasivos Diferidos a Corto Plazo (e=e1+e2+e3)</t>
  </si>
  <si>
    <t>c2) Anticipo a Proveedores por Adquisición de Bienes Inmuebles y Muebles a Corto Plazo</t>
  </si>
  <si>
    <t>d. Títulos y Valores a Corto Plazo</t>
  </si>
  <si>
    <t>c1) Anticipo a Proveedores por Adquisición de Bienes y Prestación de Servicios a Corto Plazo</t>
  </si>
  <si>
    <t>c2) Porción a Corto Plazo de Arrendamiento Financiero</t>
  </si>
  <si>
    <t>c. Derechos a Recibir Bienes o Servicios (c=c1+c2+c3+c4+c5)</t>
  </si>
  <si>
    <t>c1) Porción a Corto Plazo de la Deuda Pública</t>
  </si>
  <si>
    <t>b7) Otros Derechos a Recibir Efectivo o Equivalentes a Corto Plazo</t>
  </si>
  <si>
    <t>c. Porción a Corto Plazo de la Deuda Pública a Largo Plazo (c=c1+c2)</t>
  </si>
  <si>
    <t>b6) Préstamos Otorgados a Corto Plazo</t>
  </si>
  <si>
    <t>b3) Otros Documentos por Pagar a Corto Plazo</t>
  </si>
  <si>
    <t>b5) Deudores por Anticipos de la Tesorería a Corto Plazo</t>
  </si>
  <si>
    <t>b2) Documentos con Contratistas por Obras Públicas por Pagar a Corto Plazo</t>
  </si>
  <si>
    <t>b4) Ingresos por Recuperar a Corto Plazo</t>
  </si>
  <si>
    <t>b1) Documentos Comerciales por Pagar a Corto Plazo</t>
  </si>
  <si>
    <t>b3) Deudores Diversos por Cobrar a Corto Plazo</t>
  </si>
  <si>
    <t>b. Documentos por Pagar a Corto Plazo (b=b1+b2+b3)</t>
  </si>
  <si>
    <t>b2) Cuentas por Cobrar a Corto Plazo</t>
  </si>
  <si>
    <t>a9) Otras Cuentas por Pagar a Corto Plazo</t>
  </si>
  <si>
    <t>b1) Inversiones Financieras de Corto Plazo</t>
  </si>
  <si>
    <t>a8) Devoluciones de la Ley de Ingresos por Pagar a Corto Plazo</t>
  </si>
  <si>
    <t>b. Derechos a Recibir Efectivo o Equivalentes (b=b1+b2+b3+b4+b5+b6+b7)</t>
  </si>
  <si>
    <t>a7) Retenciones y Contribuciones por Pagar a Corto Plazo</t>
  </si>
  <si>
    <t>a7) Otros Efectivos y Equivalentes</t>
  </si>
  <si>
    <t>a6) Intereses, Comisiones y Otros Gastos de la Deuda Pública por Pagar a Corto Plazo</t>
  </si>
  <si>
    <t>a6) Depósitos de Fondos de Terceros en Garantía y/o Administración</t>
  </si>
  <si>
    <t>a5) Transferencias Otorgadas por Pagar a Corto Plazo</t>
  </si>
  <si>
    <t>a5) Fondos con Afectación Específica</t>
  </si>
  <si>
    <t>a4) Participaciones y Aportaciones por Pagar a Corto Plazo</t>
  </si>
  <si>
    <t>a4) Inversiones Temporales (Hasta 3 meses)</t>
  </si>
  <si>
    <t>a3) Contratistas por Obras Públicas por Pagar a Corto Plazo</t>
  </si>
  <si>
    <t>a3) Bancos/Dependencias y Otros</t>
  </si>
  <si>
    <t>a2) Proveedores por Pagar a Corto Plazo</t>
  </si>
  <si>
    <t>a2) Bancos/Tesorería</t>
  </si>
  <si>
    <t>a1) Servicios Personales por Pagar a Corto Plazo</t>
  </si>
  <si>
    <t>a1) Efectivo</t>
  </si>
  <si>
    <t>a. Cuentas por Pagar a Corto Plazo (a=a1+a2+a3+a4+a5+a6+a7+a8+a9)</t>
  </si>
  <si>
    <t>a. Efectivo y Equivalentes (a=a1+a2+a3+a4+a5+a6+a7)</t>
  </si>
  <si>
    <t>Pasivo Circulante</t>
  </si>
  <si>
    <t>Activo Circulante</t>
  </si>
  <si>
    <t>PASIVO</t>
  </si>
  <si>
    <t>ACTIVO</t>
  </si>
  <si>
    <t>Concepto (c)</t>
  </si>
  <si>
    <t>Estado de Situación Financiera Detallado - LDF</t>
  </si>
  <si>
    <t>C. Crédito XX</t>
  </si>
  <si>
    <t>B. Crédito 2</t>
  </si>
  <si>
    <t>A. Crédito 1</t>
  </si>
  <si>
    <t>6. Obligaciones a Corto Plazo (Informativo)</t>
  </si>
  <si>
    <t>(m)</t>
  </si>
  <si>
    <t>(p)</t>
  </si>
  <si>
    <t>(n)</t>
  </si>
  <si>
    <t>Pactado</t>
  </si>
  <si>
    <t>Contratado (l)</t>
  </si>
  <si>
    <t>Tasa Efectiva</t>
  </si>
  <si>
    <t>Comisiones y Costos Relacionados (o)</t>
  </si>
  <si>
    <t>Tasa de Interés</t>
  </si>
  <si>
    <t>Plazo</t>
  </si>
  <si>
    <t>Monto</t>
  </si>
  <si>
    <t>Obligaciones a Corto Plazo (k)</t>
  </si>
  <si>
    <t xml:space="preserve"> 2 Se refiere al valor del Bono Cupón Cero que respalda el pago de los créditos asociados al mismo (Activo).</t>
  </si>
  <si>
    <t>1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</t>
  </si>
  <si>
    <t>C. Instrumento Bono Cupón Cero XX</t>
  </si>
  <si>
    <t>B. Instrumento Bono Cupón Cero 2</t>
  </si>
  <si>
    <t>A. Instrumento Bono Cupón Cero 1</t>
  </si>
  <si>
    <t>5. Valor de Instrumentos Bono Cupón Cero 2 (Informativo)</t>
  </si>
  <si>
    <t>C. Deuda Contingente XX</t>
  </si>
  <si>
    <t>B. Deuda Contingente 2</t>
  </si>
  <si>
    <t>A. Deuda Contingente 1</t>
  </si>
  <si>
    <r>
      <t xml:space="preserve">4. Deuda Contingente </t>
    </r>
    <r>
      <rPr>
        <b/>
        <sz val="4"/>
        <color theme="1"/>
        <rFont val="Arial"/>
        <family val="2"/>
      </rPr>
      <t>1</t>
    </r>
    <r>
      <rPr>
        <b/>
        <sz val="5"/>
        <color theme="1"/>
        <rFont val="Arial"/>
        <family val="2"/>
      </rPr>
      <t xml:space="preserve"> (informativo)</t>
    </r>
  </si>
  <si>
    <t>3. Total de la Deuda Pública y Otros Pasivos (3=1+2)</t>
  </si>
  <si>
    <t xml:space="preserve">2. Otros Pasivos </t>
  </si>
  <si>
    <t>b3) Arrendamientos Financieros</t>
  </si>
  <si>
    <t>b2) Títulos y Valores</t>
  </si>
  <si>
    <t>b1) Instituciones de Crédito</t>
  </si>
  <si>
    <t>B. Largo Plazo (B=b1+b2+b3)</t>
  </si>
  <si>
    <t>a3) Arrendamientos Financieros</t>
  </si>
  <si>
    <t>a2) Títulos y Valores</t>
  </si>
  <si>
    <t>a1) Instituciones de Crédito</t>
  </si>
  <si>
    <t>A. Corto Plazo (A=a1+a2+a3)</t>
  </si>
  <si>
    <t>1. Deuda Pública (1=A+B)</t>
  </si>
  <si>
    <t>h=d+e-f+g</t>
  </si>
  <si>
    <t>Pago de Comisiones y demás costos asociados durante el Periodo (j)</t>
  </si>
  <si>
    <t>Pago de Intereses del Periodo (i)</t>
  </si>
  <si>
    <t>Saldo Final del Periodo (h)</t>
  </si>
  <si>
    <t>Revaluaciones, Reclasificaciones y Otros Ajustes (g)</t>
  </si>
  <si>
    <t>Amortizaciones del Periodo (f)</t>
  </si>
  <si>
    <t>Disposiciones del Periodo (e)</t>
  </si>
  <si>
    <t>Saldo</t>
  </si>
  <si>
    <t>Denominación de la Deuda Pública y Otros Pasivos (c)</t>
  </si>
  <si>
    <t>Informe Analítico de la Deuda Pública y Otros Pasivos - LDF</t>
  </si>
  <si>
    <t>C. Total de Obligaciones Diferentes de Financiamiento (C=A+B)</t>
  </si>
  <si>
    <t>d) Otro Instrumento XX</t>
  </si>
  <si>
    <t>c) Otro Instrumento 3</t>
  </si>
  <si>
    <t>b) Otro Instrumento 2</t>
  </si>
  <si>
    <t>a) Otro Instrumento 1</t>
  </si>
  <si>
    <t>B. Otros Instrumentos (B=a+b+c+d)</t>
  </si>
  <si>
    <t>d) APP XX</t>
  </si>
  <si>
    <t>c) APP 3</t>
  </si>
  <si>
    <t>b) APP 2</t>
  </si>
  <si>
    <t>a) APP 1</t>
  </si>
  <si>
    <t>A. Asociaciones Público Privadas (APP’s) (A=a+b+c+d)</t>
  </si>
  <si>
    <t>Monto promedio mensual del pago de la contraprestación correspondiente al pago de inversión (l)</t>
  </si>
  <si>
    <t>Monto promedio mensual del pago de la contraprestación (i)</t>
  </si>
  <si>
    <t>Plazo pactado (h)</t>
  </si>
  <si>
    <t>Monto de la inversión pactado (g)</t>
  </si>
  <si>
    <t>Fecha de vencimiento (f)</t>
  </si>
  <si>
    <t>Fecha de inicio de operación del proyecto ( e )</t>
  </si>
  <si>
    <t>Fecha del Contrato (d)</t>
  </si>
  <si>
    <t>Denominación de las Obligaciones Diferentes de Financiamiento ©</t>
  </si>
  <si>
    <t>Informe Analítico de Obligaciones Diferentes de Financiamientos – LDF</t>
  </si>
  <si>
    <t>Estado Analítico de Ingresos Detallado - LDF</t>
  </si>
  <si>
    <t>Ingreso</t>
  </si>
  <si>
    <t>Diferencia ( e )</t>
  </si>
  <si>
    <t>Estimado (d)</t>
  </si>
  <si>
    <t>Recaudado</t>
  </si>
  <si>
    <t>( c )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</si>
  <si>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</si>
  <si>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</si>
  <si>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</si>
  <si>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</si>
  <si>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</si>
  <si>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</si>
  <si>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</si>
  <si>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</si>
  <si>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 (H=h1+h2+h3+h4+h5+h6+h7+h8+h9+h10+h11)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</si>
  <si>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</si>
  <si>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</si>
  <si>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</si>
  <si>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</si>
  <si>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</si>
  <si>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</si>
  <si>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</si>
  <si>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</si>
  <si>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</si>
  <si>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</si>
  <si>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</si>
  <si>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</si>
  <si>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</si>
  <si>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</si>
  <si>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</si>
  <si>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</si>
  <si>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</si>
  <si>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</si>
  <si>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</si>
  <si>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</si>
  <si>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</si>
  <si>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</si>
  <si>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</si>
  <si>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I. Total de Ingresos de Libre Disposición</t>
  </si>
  <si>
    <t>(I=A+B+C+D+E+F+G+H+I+J+K+L)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</si>
  <si>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</si>
  <si>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</si>
  <si>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</si>
  <si>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</si>
  <si>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</si>
  <si>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</si>
  <si>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</si>
  <si>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</si>
  <si>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</si>
  <si>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</si>
  <si>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</si>
  <si>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</si>
  <si>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</si>
  <si>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</si>
  <si>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</si>
  <si>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</si>
  <si>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</si>
  <si>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</si>
  <si>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</si>
  <si>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D. Transferencias, Subsidios y Subvenciones, y Pensiones y Jubilaciones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</si>
  <si>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</si>
  <si>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</si>
  <si>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</si>
  <si>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</si>
  <si>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</si>
  <si>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</si>
  <si>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</si>
  <si>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</si>
  <si>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</si>
  <si>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2021 (d)</t>
  </si>
  <si>
    <t>31 de diciembre de 2020 ( e )</t>
  </si>
  <si>
    <t>al 31 de diciembre de 2020 (d)</t>
  </si>
  <si>
    <t>Monto pagado de la inversión al 31 de diciembre de 2021 (k)</t>
  </si>
  <si>
    <t>Monto pagado de la inversión actualizado al 31 de diciembre de 2021 (l)</t>
  </si>
  <si>
    <t>Saldo pendiente por pagar de la inversión al 31 de diciembre de 2021
(m = g – l)</t>
  </si>
  <si>
    <t>Al 31 de diciembre de 2021 y al 31 de diciembre de 2020 (b)</t>
  </si>
  <si>
    <t>Del 1 de enero al 31 de diciembre de 2021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</si>
</sst>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b/>
      <sz val="6"/>
      <color theme="1"/>
      <name val="Arial"/>
      <family val="2"/>
    </font>
    <font>
      <sz val="6"/>
      <color theme="1"/>
      <name val="Arial"/>
      <family val="2"/>
    </font>
    <font>
      <b/>
      <vertAlign val="superscript"/>
      <sz val="6"/>
      <color theme="1"/>
      <name val="Arial"/>
      <family val="2"/>
    </font>
    <font>
      <b/>
      <sz val="5.5"/>
      <color theme="1"/>
      <name val="Arial"/>
      <family val="2"/>
    </font>
    <font>
      <sz val="5.5"/>
      <color theme="1"/>
      <name val="Arial"/>
      <family val="2"/>
    </font>
    <font>
      <b/>
      <sz val="6"/>
      <color theme="0"/>
      <name val="Arial"/>
      <family val="2"/>
    </font>
    <font>
      <sz val="10"/>
      <name val="Arial"/>
      <family val="2"/>
    </font>
    <font>
      <b/>
      <sz val="6"/>
      <name val="Arial"/>
      <family val="2"/>
    </font>
    <font>
      <b/>
      <sz val="5.5"/>
      <color theme="0"/>
      <name val="Arial"/>
      <family val="2"/>
    </font>
    <font>
      <b/>
      <sz val="5.5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5"/>
      <color theme="1"/>
      <name val="Arial"/>
      <family val="2"/>
    </font>
    <font>
      <b/>
      <sz val="5"/>
      <color theme="1"/>
      <name val="Arial"/>
      <family val="2"/>
    </font>
    <font>
      <b/>
      <i/>
      <sz val="5"/>
      <color theme="1"/>
      <name val="Arial"/>
      <family val="2"/>
    </font>
    <font>
      <b/>
      <sz val="5"/>
      <color theme="0"/>
      <name val="Arial"/>
      <family val="2"/>
    </font>
    <font>
      <i/>
      <sz val="5"/>
      <color theme="1"/>
      <name val="Arial"/>
      <family val="2"/>
    </font>
    <font>
      <b/>
      <sz val="4"/>
      <color theme="1"/>
      <name val="Arial"/>
      <family val="2"/>
    </font>
    <font>
      <sz val="9"/>
      <color theme="1"/>
      <name val="Calibri"/>
      <family val="2"/>
      <scheme val="minor"/>
    </font>
    <font>
      <b/>
      <i/>
      <sz val="6"/>
      <color theme="1"/>
      <name val="Arial"/>
      <family val="2"/>
    </font>
    <font>
      <b/>
      <sz val="8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lightGray">
        <bgColor rgb="FFBFBFBF"/>
      </patternFill>
    </fill>
    <fill>
      <patternFill patternType="solid">
        <fgColor theme="0"/>
        <bgColor indexed="64"/>
      </patternFill>
    </fill>
    <fill>
      <patternFill patternType="solid">
        <fgColor rgb="FF632523"/>
        <bgColor indexed="64"/>
      </patternFill>
    </fill>
    <fill>
      <patternFill patternType="solid">
        <fgColor rgb="FF92D05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7" fillId="0" borderId="0"/>
    <xf numFmtId="43" fontId="11" fillId="0" borderId="0" applyFont="0" applyFill="0" applyBorder="0" applyAlignment="0" applyProtection="0"/>
  </cellStyleXfs>
  <cellXfs count="283">
    <xf numFmtId="0" fontId="0" fillId="0" borderId="0" xfId="0"/>
    <xf numFmtId="0" fontId="1" fillId="0" borderId="11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11" xfId="0" applyFont="1" applyBorder="1" applyAlignment="1">
      <alignment vertical="center" wrapText="1"/>
    </xf>
    <xf numFmtId="0" fontId="2" fillId="0" borderId="7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5" xfId="0" applyFont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/>
    </xf>
    <xf numFmtId="0" fontId="1" fillId="0" borderId="7" xfId="0" applyFont="1" applyBorder="1" applyAlignment="1">
      <alignment horizontal="justify" vertical="center"/>
    </xf>
    <xf numFmtId="0" fontId="1" fillId="0" borderId="9" xfId="0" applyFont="1" applyBorder="1" applyAlignment="1">
      <alignment horizontal="justify" vertical="center"/>
    </xf>
    <xf numFmtId="0" fontId="1" fillId="0" borderId="11" xfId="0" applyFont="1" applyBorder="1" applyAlignment="1">
      <alignment horizontal="justify" vertical="center"/>
    </xf>
    <xf numFmtId="0" fontId="2" fillId="0" borderId="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 indent="1"/>
    </xf>
    <xf numFmtId="0" fontId="1" fillId="0" borderId="9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vertical="center" wrapText="1"/>
    </xf>
    <xf numFmtId="3" fontId="2" fillId="0" borderId="7" xfId="0" applyNumberFormat="1" applyFont="1" applyBorder="1" applyAlignment="1">
      <alignment vertical="center" wrapText="1"/>
    </xf>
    <xf numFmtId="3" fontId="2" fillId="2" borderId="5" xfId="0" applyNumberFormat="1" applyFont="1" applyFill="1" applyBorder="1" applyAlignment="1">
      <alignment vertical="center" wrapText="1"/>
    </xf>
    <xf numFmtId="3" fontId="2" fillId="0" borderId="5" xfId="0" applyNumberFormat="1" applyFont="1" applyBorder="1" applyAlignment="1">
      <alignment vertical="center"/>
    </xf>
    <xf numFmtId="3" fontId="5" fillId="0" borderId="5" xfId="0" applyNumberFormat="1" applyFont="1" applyBorder="1" applyAlignment="1">
      <alignment horizontal="right" vertical="center"/>
    </xf>
    <xf numFmtId="3" fontId="4" fillId="0" borderId="5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 wrapText="1"/>
    </xf>
    <xf numFmtId="3" fontId="2" fillId="0" borderId="7" xfId="0" applyNumberFormat="1" applyFont="1" applyBorder="1" applyAlignment="1">
      <alignment horizontal="right" vertical="center" wrapText="1"/>
    </xf>
    <xf numFmtId="3" fontId="0" fillId="0" borderId="0" xfId="0" applyNumberFormat="1"/>
    <xf numFmtId="3" fontId="1" fillId="0" borderId="7" xfId="0" applyNumberFormat="1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164" fontId="1" fillId="0" borderId="5" xfId="2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3" fontId="1" fillId="0" borderId="5" xfId="0" applyNumberFormat="1" applyFont="1" applyBorder="1" applyAlignment="1">
      <alignment vertical="center"/>
    </xf>
    <xf numFmtId="3" fontId="1" fillId="0" borderId="8" xfId="0" applyNumberFormat="1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vertical="center"/>
    </xf>
    <xf numFmtId="0" fontId="2" fillId="0" borderId="5" xfId="0" applyFont="1" applyBorder="1" applyAlignment="1">
      <alignment horizontal="left" vertical="center" indent="1"/>
    </xf>
    <xf numFmtId="43" fontId="0" fillId="0" borderId="0" xfId="2" applyFont="1"/>
    <xf numFmtId="164" fontId="2" fillId="0" borderId="5" xfId="2" applyNumberFormat="1" applyFont="1" applyBorder="1" applyAlignment="1">
      <alignment horizontal="right" vertical="center" wrapText="1"/>
    </xf>
    <xf numFmtId="4" fontId="2" fillId="0" borderId="11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43" fontId="13" fillId="0" borderId="0" xfId="2" applyFont="1"/>
    <xf numFmtId="3" fontId="12" fillId="0" borderId="0" xfId="0" applyNumberFormat="1" applyFont="1"/>
    <xf numFmtId="3" fontId="9" fillId="5" borderId="11" xfId="0" applyNumberFormat="1" applyFont="1" applyFill="1" applyBorder="1" applyAlignment="1">
      <alignment horizontal="center" vertical="center"/>
    </xf>
    <xf numFmtId="3" fontId="9" fillId="5" borderId="11" xfId="0" applyNumberFormat="1" applyFont="1" applyFill="1" applyBorder="1" applyAlignment="1">
      <alignment horizontal="center" vertical="center" wrapText="1"/>
    </xf>
    <xf numFmtId="3" fontId="5" fillId="0" borderId="5" xfId="0" applyNumberFormat="1" applyFont="1" applyFill="1" applyBorder="1" applyAlignment="1">
      <alignment horizontal="right" vertical="center"/>
    </xf>
    <xf numFmtId="0" fontId="6" fillId="5" borderId="8" xfId="0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justify" vertical="center" wrapText="1"/>
    </xf>
    <xf numFmtId="3" fontId="15" fillId="0" borderId="11" xfId="0" applyNumberFormat="1" applyFont="1" applyBorder="1" applyAlignment="1">
      <alignment horizontal="right" vertical="center" wrapText="1"/>
    </xf>
    <xf numFmtId="0" fontId="15" fillId="0" borderId="8" xfId="0" applyFont="1" applyBorder="1" applyAlignment="1">
      <alignment horizontal="justify" vertical="center" wrapText="1"/>
    </xf>
    <xf numFmtId="0" fontId="15" fillId="0" borderId="7" xfId="0" applyFont="1" applyBorder="1" applyAlignment="1">
      <alignment horizontal="justify" vertical="center" wrapText="1"/>
    </xf>
    <xf numFmtId="3" fontId="15" fillId="0" borderId="7" xfId="2" applyNumberFormat="1" applyFont="1" applyBorder="1" applyAlignment="1">
      <alignment horizontal="right" vertical="center" wrapText="1"/>
    </xf>
    <xf numFmtId="0" fontId="15" fillId="0" borderId="5" xfId="0" applyFont="1" applyBorder="1" applyAlignment="1">
      <alignment horizontal="justify" vertical="center" wrapText="1"/>
    </xf>
    <xf numFmtId="3" fontId="16" fillId="0" borderId="7" xfId="2" applyNumberFormat="1" applyFont="1" applyBorder="1" applyAlignment="1">
      <alignment horizontal="right" vertical="center" wrapText="1"/>
    </xf>
    <xf numFmtId="0" fontId="16" fillId="0" borderId="7" xfId="0" applyFont="1" applyBorder="1" applyAlignment="1">
      <alignment horizontal="justify" vertical="center" wrapText="1"/>
    </xf>
    <xf numFmtId="0" fontId="16" fillId="0" borderId="5" xfId="0" applyFont="1" applyBorder="1" applyAlignment="1">
      <alignment horizontal="justify" vertical="center" wrapText="1"/>
    </xf>
    <xf numFmtId="0" fontId="17" fillId="0" borderId="7" xfId="0" applyFont="1" applyBorder="1" applyAlignment="1">
      <alignment horizontal="justify" vertical="center" wrapText="1"/>
    </xf>
    <xf numFmtId="0" fontId="0" fillId="0" borderId="0" xfId="0" applyBorder="1"/>
    <xf numFmtId="0" fontId="15" fillId="0" borderId="5" xfId="0" applyFont="1" applyBorder="1" applyAlignment="1">
      <alignment horizontal="left" vertical="center" wrapText="1"/>
    </xf>
    <xf numFmtId="3" fontId="16" fillId="0" borderId="19" xfId="2" applyNumberFormat="1" applyFont="1" applyBorder="1" applyAlignment="1">
      <alignment horizontal="right" vertical="center" wrapText="1"/>
    </xf>
    <xf numFmtId="0" fontId="16" fillId="0" borderId="19" xfId="0" applyFont="1" applyBorder="1" applyAlignment="1">
      <alignment horizontal="justify" vertical="center" wrapText="1"/>
    </xf>
    <xf numFmtId="0" fontId="16" fillId="0" borderId="18" xfId="0" applyFont="1" applyFill="1" applyBorder="1" applyAlignment="1">
      <alignment horizontal="justify" vertical="center" wrapText="1"/>
    </xf>
    <xf numFmtId="3" fontId="16" fillId="0" borderId="7" xfId="0" applyNumberFormat="1" applyFont="1" applyBorder="1" applyAlignment="1">
      <alignment horizontal="right" vertical="center" wrapText="1"/>
    </xf>
    <xf numFmtId="0" fontId="6" fillId="5" borderId="11" xfId="0" applyFont="1" applyFill="1" applyBorder="1" applyAlignment="1">
      <alignment horizontal="left" vertical="center" wrapText="1"/>
    </xf>
    <xf numFmtId="0" fontId="6" fillId="5" borderId="8" xfId="0" applyFont="1" applyFill="1" applyBorder="1" applyAlignment="1">
      <alignment horizontal="left" vertical="center" wrapText="1"/>
    </xf>
    <xf numFmtId="0" fontId="15" fillId="0" borderId="11" xfId="0" applyFont="1" applyBorder="1" applyAlignment="1">
      <alignment horizontal="right" vertical="center" wrapText="1"/>
    </xf>
    <xf numFmtId="0" fontId="15" fillId="0" borderId="7" xfId="0" applyFont="1" applyBorder="1" applyAlignment="1">
      <alignment horizontal="right" vertical="center" wrapText="1"/>
    </xf>
    <xf numFmtId="0" fontId="16" fillId="0" borderId="5" xfId="0" applyFont="1" applyBorder="1" applyAlignment="1">
      <alignment horizontal="left" vertical="center" wrapText="1"/>
    </xf>
    <xf numFmtId="0" fontId="14" fillId="5" borderId="11" xfId="0" applyFont="1" applyFill="1" applyBorder="1" applyAlignment="1">
      <alignment vertical="center" wrapText="1"/>
    </xf>
    <xf numFmtId="0" fontId="18" fillId="5" borderId="11" xfId="0" applyFont="1" applyFill="1" applyBorder="1" applyAlignment="1">
      <alignment horizontal="center" vertical="center" wrapText="1"/>
    </xf>
    <xf numFmtId="0" fontId="18" fillId="5" borderId="7" xfId="0" applyFont="1" applyFill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wrapText="1"/>
    </xf>
    <xf numFmtId="0" fontId="17" fillId="0" borderId="11" xfId="0" applyFont="1" applyBorder="1" applyAlignment="1">
      <alignment horizontal="justify" vertical="center" wrapText="1"/>
    </xf>
    <xf numFmtId="3" fontId="19" fillId="0" borderId="7" xfId="0" applyNumberFormat="1" applyFont="1" applyBorder="1" applyAlignment="1">
      <alignment horizontal="right" vertical="center" wrapText="1"/>
    </xf>
    <xf numFmtId="3" fontId="17" fillId="0" borderId="7" xfId="0" applyNumberFormat="1" applyFont="1" applyBorder="1" applyAlignment="1">
      <alignment horizontal="right" vertical="center" wrapText="1"/>
    </xf>
    <xf numFmtId="3" fontId="15" fillId="0" borderId="7" xfId="0" applyNumberFormat="1" applyFont="1" applyBorder="1" applyAlignment="1">
      <alignment horizontal="right" vertical="center" wrapText="1"/>
    </xf>
    <xf numFmtId="0" fontId="15" fillId="0" borderId="6" xfId="0" applyFont="1" applyBorder="1" applyAlignment="1">
      <alignment horizontal="justify" vertical="center" wrapText="1"/>
    </xf>
    <xf numFmtId="3" fontId="21" fillId="0" borderId="0" xfId="0" applyNumberFormat="1" applyFont="1"/>
    <xf numFmtId="0" fontId="15" fillId="0" borderId="7" xfId="0" applyFont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15" fillId="0" borderId="7" xfId="0" applyFont="1" applyBorder="1" applyAlignment="1">
      <alignment vertical="center" wrapText="1"/>
    </xf>
    <xf numFmtId="0" fontId="15" fillId="0" borderId="6" xfId="0" applyFont="1" applyBorder="1" applyAlignment="1">
      <alignment vertical="center" wrapText="1"/>
    </xf>
    <xf numFmtId="0" fontId="0" fillId="0" borderId="7" xfId="0" applyBorder="1"/>
    <xf numFmtId="0" fontId="1" fillId="0" borderId="11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right" vertical="center" wrapText="1"/>
    </xf>
    <xf numFmtId="0" fontId="2" fillId="0" borderId="7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 indent="1"/>
    </xf>
    <xf numFmtId="0" fontId="22" fillId="0" borderId="7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justify" vertical="center"/>
    </xf>
    <xf numFmtId="0" fontId="2" fillId="0" borderId="15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9" xfId="0" applyFont="1" applyBorder="1" applyAlignment="1">
      <alignment horizontal="justify" vertical="center"/>
    </xf>
    <xf numFmtId="0" fontId="2" fillId="0" borderId="11" xfId="0" applyFont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0" xfId="0" applyFont="1" applyAlignment="1">
      <alignment horizontal="justify" vertical="center"/>
    </xf>
    <xf numFmtId="0" fontId="2" fillId="0" borderId="15" xfId="0" applyFont="1" applyBorder="1" applyAlignment="1">
      <alignment horizontal="justify" vertical="center"/>
    </xf>
    <xf numFmtId="0" fontId="6" fillId="5" borderId="4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0" fillId="0" borderId="0" xfId="0" applyFill="1"/>
    <xf numFmtId="3" fontId="4" fillId="0" borderId="5" xfId="0" applyNumberFormat="1" applyFont="1" applyFill="1" applyBorder="1" applyAlignment="1">
      <alignment horizontal="right" vertical="center"/>
    </xf>
    <xf numFmtId="0" fontId="5" fillId="0" borderId="0" xfId="0" applyFont="1" applyFill="1" applyAlignment="1">
      <alignment horizontal="left" vertical="center"/>
    </xf>
    <xf numFmtId="3" fontId="0" fillId="0" borderId="0" xfId="0" applyNumberFormat="1" applyFill="1"/>
    <xf numFmtId="3" fontId="5" fillId="0" borderId="7" xfId="0" applyNumberFormat="1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center" vertical="center"/>
    </xf>
    <xf numFmtId="3" fontId="5" fillId="0" borderId="11" xfId="0" applyNumberFormat="1" applyFont="1" applyFill="1" applyBorder="1" applyAlignment="1">
      <alignment horizontal="center" vertical="center"/>
    </xf>
    <xf numFmtId="3" fontId="1" fillId="0" borderId="1" xfId="0" applyNumberFormat="1" applyFont="1" applyBorder="1" applyAlignment="1">
      <alignment horizontal="right" vertical="center" wrapText="1"/>
    </xf>
    <xf numFmtId="3" fontId="2" fillId="0" borderId="5" xfId="0" applyNumberFormat="1" applyFont="1" applyBorder="1" applyAlignment="1">
      <alignment horizontal="right" vertical="center" wrapText="1"/>
    </xf>
    <xf numFmtId="0" fontId="5" fillId="0" borderId="6" xfId="0" applyFont="1" applyFill="1" applyBorder="1" applyAlignment="1">
      <alignment horizontal="left" vertical="center"/>
    </xf>
    <xf numFmtId="0" fontId="1" fillId="0" borderId="6" xfId="0" applyFont="1" applyBorder="1" applyAlignment="1">
      <alignment horizontal="left" vertical="center" wrapText="1"/>
    </xf>
    <xf numFmtId="0" fontId="0" fillId="6" borderId="0" xfId="0" applyFill="1"/>
    <xf numFmtId="0" fontId="5" fillId="0" borderId="21" xfId="0" applyFont="1" applyFill="1" applyBorder="1" applyAlignment="1">
      <alignment horizontal="left" vertical="center"/>
    </xf>
    <xf numFmtId="0" fontId="5" fillId="0" borderId="22" xfId="0" applyFont="1" applyFill="1" applyBorder="1" applyAlignment="1">
      <alignment horizontal="left" vertical="center"/>
    </xf>
    <xf numFmtId="3" fontId="5" fillId="0" borderId="18" xfId="0" applyNumberFormat="1" applyFont="1" applyFill="1" applyBorder="1" applyAlignment="1">
      <alignment horizontal="right" vertical="center"/>
    </xf>
    <xf numFmtId="0" fontId="15" fillId="0" borderId="23" xfId="0" applyFont="1" applyBorder="1" applyAlignment="1">
      <alignment horizontal="left" vertical="center" wrapText="1"/>
    </xf>
    <xf numFmtId="3" fontId="15" fillId="0" borderId="23" xfId="2" applyNumberFormat="1" applyFont="1" applyBorder="1" applyAlignment="1">
      <alignment horizontal="right" vertical="center" wrapText="1"/>
    </xf>
    <xf numFmtId="0" fontId="17" fillId="0" borderId="23" xfId="0" applyFont="1" applyBorder="1" applyAlignment="1">
      <alignment horizontal="justify" vertical="center" wrapText="1"/>
    </xf>
    <xf numFmtId="0" fontId="2" fillId="0" borderId="21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3" fontId="2" fillId="0" borderId="19" xfId="0" applyNumberFormat="1" applyFont="1" applyBorder="1" applyAlignment="1">
      <alignment horizontal="right" vertical="center" wrapText="1"/>
    </xf>
    <xf numFmtId="0" fontId="5" fillId="0" borderId="23" xfId="0" applyFont="1" applyFill="1" applyBorder="1" applyAlignment="1">
      <alignment horizontal="left" vertical="center"/>
    </xf>
    <xf numFmtId="3" fontId="5" fillId="0" borderId="23" xfId="0" applyNumberFormat="1" applyFont="1" applyFill="1" applyBorder="1" applyAlignment="1">
      <alignment horizontal="right" vertical="center"/>
    </xf>
    <xf numFmtId="0" fontId="12" fillId="0" borderId="0" xfId="0" applyFont="1"/>
    <xf numFmtId="4" fontId="0" fillId="0" borderId="0" xfId="0" applyNumberFormat="1"/>
    <xf numFmtId="43" fontId="2" fillId="0" borderId="7" xfId="2" applyFont="1" applyBorder="1" applyAlignment="1">
      <alignment horizontal="center" vertical="center"/>
    </xf>
    <xf numFmtId="3" fontId="2" fillId="0" borderId="7" xfId="2" applyNumberFormat="1" applyFont="1" applyBorder="1" applyAlignment="1">
      <alignment vertical="center"/>
    </xf>
    <xf numFmtId="3" fontId="2" fillId="0" borderId="20" xfId="2" applyNumberFormat="1" applyFont="1" applyBorder="1" applyAlignment="1">
      <alignment vertical="center"/>
    </xf>
    <xf numFmtId="3" fontId="2" fillId="0" borderId="7" xfId="2" applyNumberFormat="1" applyFont="1" applyFill="1" applyBorder="1" applyAlignment="1">
      <alignment vertical="center"/>
    </xf>
    <xf numFmtId="3" fontId="2" fillId="0" borderId="20" xfId="2" applyNumberFormat="1" applyFont="1" applyFill="1" applyBorder="1" applyAlignment="1">
      <alignment vertical="center"/>
    </xf>
    <xf numFmtId="3" fontId="1" fillId="0" borderId="20" xfId="2" applyNumberFormat="1" applyFont="1" applyFill="1" applyBorder="1" applyAlignment="1">
      <alignment vertical="center"/>
    </xf>
    <xf numFmtId="3" fontId="2" fillId="0" borderId="5" xfId="2" applyNumberFormat="1" applyFont="1" applyBorder="1" applyAlignment="1">
      <alignment vertical="center"/>
    </xf>
    <xf numFmtId="3" fontId="2" fillId="0" borderId="5" xfId="2" applyNumberFormat="1" applyFont="1" applyFill="1" applyBorder="1" applyAlignment="1">
      <alignment vertical="center"/>
    </xf>
    <xf numFmtId="3" fontId="1" fillId="0" borderId="7" xfId="2" applyNumberFormat="1" applyFont="1" applyFill="1" applyBorder="1" applyAlignment="1">
      <alignment vertical="center"/>
    </xf>
    <xf numFmtId="0" fontId="15" fillId="0" borderId="7" xfId="0" applyFont="1" applyBorder="1" applyAlignment="1">
      <alignment horizontal="justify" vertical="center" wrapText="1"/>
    </xf>
    <xf numFmtId="3" fontId="23" fillId="0" borderId="24" xfId="0" applyNumberFormat="1" applyFont="1" applyBorder="1" applyAlignment="1">
      <alignment horizontal="right" vertical="center" wrapText="1"/>
    </xf>
    <xf numFmtId="43" fontId="0" fillId="0" borderId="0" xfId="2" applyFont="1" applyFill="1"/>
    <xf numFmtId="4" fontId="2" fillId="0" borderId="7" xfId="2" applyNumberFormat="1" applyFont="1" applyBorder="1" applyAlignment="1">
      <alignment vertical="center"/>
    </xf>
    <xf numFmtId="4" fontId="2" fillId="0" borderId="7" xfId="2" applyNumberFormat="1" applyFont="1" applyFill="1" applyBorder="1" applyAlignment="1">
      <alignment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/>
    </xf>
    <xf numFmtId="0" fontId="16" fillId="4" borderId="3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0" fontId="16" fillId="4" borderId="6" xfId="0" applyFont="1" applyFill="1" applyBorder="1" applyAlignment="1">
      <alignment horizontal="center" vertical="center" wrapText="1"/>
    </xf>
    <xf numFmtId="0" fontId="16" fillId="4" borderId="0" xfId="0" applyFont="1" applyFill="1" applyBorder="1" applyAlignment="1">
      <alignment horizontal="center" vertical="center" wrapText="1"/>
    </xf>
    <xf numFmtId="0" fontId="16" fillId="4" borderId="7" xfId="0" applyFont="1" applyFill="1" applyBorder="1" applyAlignment="1">
      <alignment horizontal="center" vertical="center" wrapText="1"/>
    </xf>
    <xf numFmtId="0" fontId="16" fillId="4" borderId="9" xfId="0" applyFont="1" applyFill="1" applyBorder="1" applyAlignment="1">
      <alignment horizontal="center" vertical="center" wrapText="1"/>
    </xf>
    <xf numFmtId="0" fontId="16" fillId="4" borderId="10" xfId="0" applyFont="1" applyFill="1" applyBorder="1" applyAlignment="1">
      <alignment horizontal="center" vertical="center" wrapText="1"/>
    </xf>
    <xf numFmtId="0" fontId="16" fillId="4" borderId="11" xfId="0" applyFont="1" applyFill="1" applyBorder="1" applyAlignment="1">
      <alignment horizontal="center" vertical="center" wrapText="1"/>
    </xf>
    <xf numFmtId="0" fontId="18" fillId="5" borderId="2" xfId="0" applyFont="1" applyFill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18" fillId="5" borderId="9" xfId="0" applyFont="1" applyFill="1" applyBorder="1" applyAlignment="1">
      <alignment horizontal="center" vertical="center" wrapText="1"/>
    </xf>
    <xf numFmtId="0" fontId="18" fillId="5" borderId="11" xfId="0" applyFont="1" applyFill="1" applyBorder="1" applyAlignment="1">
      <alignment horizontal="center" vertical="center" wrapText="1"/>
    </xf>
    <xf numFmtId="0" fontId="18" fillId="5" borderId="1" xfId="0" applyFont="1" applyFill="1" applyBorder="1" applyAlignment="1">
      <alignment horizontal="center" vertical="center" wrapText="1"/>
    </xf>
    <xf numFmtId="0" fontId="18" fillId="5" borderId="8" xfId="0" applyFont="1" applyFill="1" applyBorder="1" applyAlignment="1">
      <alignment horizontal="center" vertical="center" wrapText="1"/>
    </xf>
    <xf numFmtId="0" fontId="17" fillId="0" borderId="6" xfId="0" applyFont="1" applyBorder="1" applyAlignment="1">
      <alignment horizontal="justify" vertical="center" wrapText="1"/>
    </xf>
    <xf numFmtId="0" fontId="17" fillId="0" borderId="7" xfId="0" applyFont="1" applyBorder="1" applyAlignment="1">
      <alignment horizontal="justify" vertical="center" wrapText="1"/>
    </xf>
    <xf numFmtId="0" fontId="16" fillId="0" borderId="2" xfId="0" applyFont="1" applyBorder="1" applyAlignment="1">
      <alignment horizontal="justify" vertical="center" wrapText="1"/>
    </xf>
    <xf numFmtId="0" fontId="16" fillId="0" borderId="4" xfId="0" applyFont="1" applyBorder="1" applyAlignment="1">
      <alignment horizontal="justify" vertical="center" wrapText="1"/>
    </xf>
    <xf numFmtId="0" fontId="16" fillId="0" borderId="6" xfId="0" applyFont="1" applyBorder="1" applyAlignment="1">
      <alignment horizontal="justify" vertical="center" wrapText="1"/>
    </xf>
    <xf numFmtId="0" fontId="16" fillId="0" borderId="7" xfId="0" applyFont="1" applyBorder="1" applyAlignment="1">
      <alignment horizontal="justify" vertical="center" wrapText="1"/>
    </xf>
    <xf numFmtId="0" fontId="15" fillId="0" borderId="6" xfId="0" applyFont="1" applyBorder="1" applyAlignment="1">
      <alignment horizontal="justify" vertical="center" wrapText="1"/>
    </xf>
    <xf numFmtId="0" fontId="15" fillId="0" borderId="7" xfId="0" applyFont="1" applyBorder="1" applyAlignment="1">
      <alignment horizontal="justify" vertical="center" wrapText="1"/>
    </xf>
    <xf numFmtId="0" fontId="18" fillId="5" borderId="5" xfId="0" applyFont="1" applyFill="1" applyBorder="1" applyAlignment="1">
      <alignment horizontal="center" vertical="center" wrapText="1"/>
    </xf>
    <xf numFmtId="0" fontId="17" fillId="0" borderId="9" xfId="0" applyFont="1" applyBorder="1" applyAlignment="1">
      <alignment horizontal="justify" vertical="center" wrapText="1"/>
    </xf>
    <xf numFmtId="0" fontId="17" fillId="0" borderId="11" xfId="0" applyFont="1" applyBorder="1" applyAlignment="1">
      <alignment horizontal="justify" vertical="center" wrapText="1"/>
    </xf>
    <xf numFmtId="0" fontId="15" fillId="0" borderId="0" xfId="0" applyFont="1" applyAlignment="1">
      <alignment horizontal="left" wrapText="1"/>
    </xf>
    <xf numFmtId="0" fontId="1" fillId="0" borderId="5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6" fillId="5" borderId="2" xfId="0" applyFont="1" applyFill="1" applyBorder="1" applyAlignment="1">
      <alignment vertical="center"/>
    </xf>
    <xf numFmtId="0" fontId="6" fillId="5" borderId="9" xfId="0" applyFont="1" applyFill="1" applyBorder="1" applyAlignment="1">
      <alignment vertical="center"/>
    </xf>
    <xf numFmtId="0" fontId="6" fillId="5" borderId="1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2" fillId="0" borderId="10" xfId="0" applyFont="1" applyBorder="1" applyAlignment="1">
      <alignment horizontal="justify" vertical="center"/>
    </xf>
    <xf numFmtId="0" fontId="2" fillId="0" borderId="16" xfId="0" applyFont="1" applyBorder="1" applyAlignment="1">
      <alignment horizontal="justify" vertical="center"/>
    </xf>
    <xf numFmtId="0" fontId="1" fillId="0" borderId="6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2" fillId="0" borderId="0" xfId="0" applyFont="1" applyAlignment="1">
      <alignment horizontal="justify" vertical="center"/>
    </xf>
    <xf numFmtId="0" fontId="2" fillId="0" borderId="15" xfId="0" applyFont="1" applyBorder="1" applyAlignment="1">
      <alignment horizontal="justify" vertical="center"/>
    </xf>
    <xf numFmtId="0" fontId="1" fillId="0" borderId="7" xfId="0" applyFont="1" applyBorder="1" applyAlignment="1">
      <alignment horizontal="left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5" borderId="12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6" fillId="5" borderId="9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justify" vertical="center"/>
    </xf>
    <xf numFmtId="0" fontId="2" fillId="0" borderId="3" xfId="0" applyFont="1" applyBorder="1" applyAlignment="1">
      <alignment horizontal="justify" vertical="center"/>
    </xf>
    <xf numFmtId="0" fontId="2" fillId="0" borderId="4" xfId="0" applyFont="1" applyBorder="1" applyAlignment="1">
      <alignment horizontal="justify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9" fillId="5" borderId="2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0" fontId="9" fillId="5" borderId="9" xfId="0" applyFont="1" applyFill="1" applyBorder="1" applyAlignment="1">
      <alignment horizontal="center" vertical="center"/>
    </xf>
    <xf numFmtId="0" fontId="9" fillId="5" borderId="11" xfId="0" applyFont="1" applyFill="1" applyBorder="1" applyAlignment="1">
      <alignment horizontal="center" vertical="center"/>
    </xf>
    <xf numFmtId="3" fontId="9" fillId="5" borderId="12" xfId="0" applyNumberFormat="1" applyFont="1" applyFill="1" applyBorder="1" applyAlignment="1">
      <alignment horizontal="center" vertical="center"/>
    </xf>
    <xf numFmtId="3" fontId="9" fillId="5" borderId="13" xfId="0" applyNumberFormat="1" applyFont="1" applyFill="1" applyBorder="1" applyAlignment="1">
      <alignment horizontal="center" vertical="center"/>
    </xf>
    <xf numFmtId="3" fontId="9" fillId="5" borderId="14" xfId="0" applyNumberFormat="1" applyFont="1" applyFill="1" applyBorder="1" applyAlignment="1">
      <alignment horizontal="center" vertical="center"/>
    </xf>
    <xf numFmtId="3" fontId="9" fillId="5" borderId="1" xfId="0" applyNumberFormat="1" applyFont="1" applyFill="1" applyBorder="1" applyAlignment="1">
      <alignment horizontal="center" vertical="center"/>
    </xf>
    <xf numFmtId="3" fontId="9" fillId="5" borderId="8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6" fillId="5" borderId="12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17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4" borderId="17" xfId="0" applyFont="1" applyFill="1" applyBorder="1" applyAlignment="1">
      <alignment horizontal="center" vertical="center"/>
    </xf>
    <xf numFmtId="0" fontId="1" fillId="4" borderId="15" xfId="0" applyFont="1" applyFill="1" applyBorder="1" applyAlignment="1">
      <alignment horizontal="center" vertical="center"/>
    </xf>
    <xf numFmtId="0" fontId="1" fillId="4" borderId="16" xfId="0" applyFont="1" applyFill="1" applyBorder="1" applyAlignment="1">
      <alignment horizontal="center" vertical="center"/>
    </xf>
  </cellXfs>
  <cellStyles count="3">
    <cellStyle name="Millares" xfId="2" builtinId="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colors>
    <mruColors>
      <color rgb="FF632523"/>
      <color rgb="FF33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86"/>
  <sheetViews>
    <sheetView showGridLines="0" topLeftCell="A58" zoomScale="210" zoomScaleNormal="210" zoomScaleSheetLayoutView="190" workbookViewId="0"/>
  </sheetViews>
  <sheetFormatPr baseColWidth="10" defaultColWidth="23.140625" defaultRowHeight="15" x14ac:dyDescent="0.25"/>
  <cols>
    <col min="1" max="1" width="1.28515625" customWidth="1"/>
    <col min="2" max="2" width="39.7109375" customWidth="1"/>
    <col min="3" max="4" width="10.140625" customWidth="1"/>
    <col min="5" max="5" width="39.5703125" customWidth="1"/>
    <col min="6" max="7" width="10.7109375" customWidth="1"/>
    <col min="8" max="8" width="2.140625" customWidth="1"/>
  </cols>
  <sheetData>
    <row r="1" spans="2:7" ht="12" customHeight="1" x14ac:dyDescent="0.25">
      <c r="B1" s="162" t="s">
        <v>176</v>
      </c>
      <c r="C1" s="163"/>
      <c r="D1" s="163"/>
      <c r="E1" s="163"/>
      <c r="F1" s="163"/>
      <c r="G1" s="164"/>
    </row>
    <row r="2" spans="2:7" ht="12" customHeight="1" x14ac:dyDescent="0.25">
      <c r="B2" s="165" t="s">
        <v>305</v>
      </c>
      <c r="C2" s="166"/>
      <c r="D2" s="166"/>
      <c r="E2" s="166"/>
      <c r="F2" s="166"/>
      <c r="G2" s="167"/>
    </row>
    <row r="3" spans="2:7" ht="12" customHeight="1" x14ac:dyDescent="0.25">
      <c r="B3" s="165" t="s">
        <v>447</v>
      </c>
      <c r="C3" s="166"/>
      <c r="D3" s="166"/>
      <c r="E3" s="166"/>
      <c r="F3" s="166"/>
      <c r="G3" s="167"/>
    </row>
    <row r="4" spans="2:7" ht="12" customHeight="1" thickBot="1" x14ac:dyDescent="0.3">
      <c r="B4" s="168" t="s">
        <v>0</v>
      </c>
      <c r="C4" s="169"/>
      <c r="D4" s="169"/>
      <c r="E4" s="169"/>
      <c r="F4" s="169"/>
      <c r="G4" s="170"/>
    </row>
    <row r="5" spans="2:7" ht="16.5" customHeight="1" thickBot="1" x14ac:dyDescent="0.3">
      <c r="B5" s="78" t="s">
        <v>175</v>
      </c>
      <c r="C5" s="53" t="s">
        <v>441</v>
      </c>
      <c r="D5" s="53" t="s">
        <v>442</v>
      </c>
      <c r="E5" s="77" t="s">
        <v>304</v>
      </c>
      <c r="F5" s="53" t="s">
        <v>441</v>
      </c>
      <c r="G5" s="53" t="s">
        <v>442</v>
      </c>
    </row>
    <row r="6" spans="2:7" ht="11.25" customHeight="1" x14ac:dyDescent="0.25">
      <c r="B6" s="69" t="s">
        <v>303</v>
      </c>
      <c r="C6" s="65"/>
      <c r="D6" s="76"/>
      <c r="E6" s="68" t="s">
        <v>302</v>
      </c>
      <c r="F6" s="68"/>
      <c r="G6" s="68"/>
    </row>
    <row r="7" spans="2:7" ht="11.25" customHeight="1" x14ac:dyDescent="0.25">
      <c r="B7" s="69" t="s">
        <v>301</v>
      </c>
      <c r="C7" s="65"/>
      <c r="D7" s="65"/>
      <c r="E7" s="68" t="s">
        <v>300</v>
      </c>
      <c r="F7" s="65"/>
      <c r="G7" s="65"/>
    </row>
    <row r="8" spans="2:7" ht="11.25" customHeight="1" x14ac:dyDescent="0.25">
      <c r="B8" s="66" t="s">
        <v>299</v>
      </c>
      <c r="C8" s="67">
        <f>SUM(C9:C15)</f>
        <v>573638156</v>
      </c>
      <c r="D8" s="67">
        <f>SUM(D9:D15)</f>
        <v>836054828</v>
      </c>
      <c r="E8" s="64" t="s">
        <v>298</v>
      </c>
      <c r="F8" s="67">
        <f>SUM(F9:F17)</f>
        <v>550179589</v>
      </c>
      <c r="G8" s="67">
        <f>SUM(G9:G17)</f>
        <v>335412878</v>
      </c>
    </row>
    <row r="9" spans="2:7" ht="11.25" customHeight="1" x14ac:dyDescent="0.25">
      <c r="B9" s="66" t="s">
        <v>297</v>
      </c>
      <c r="C9" s="65">
        <v>0</v>
      </c>
      <c r="D9" s="65">
        <v>0</v>
      </c>
      <c r="E9" s="64" t="s">
        <v>296</v>
      </c>
      <c r="F9" s="65">
        <v>58553864</v>
      </c>
      <c r="G9" s="65">
        <v>45490726</v>
      </c>
    </row>
    <row r="10" spans="2:7" ht="11.25" customHeight="1" x14ac:dyDescent="0.25">
      <c r="B10" s="66" t="s">
        <v>295</v>
      </c>
      <c r="C10" s="65">
        <v>573638156</v>
      </c>
      <c r="D10" s="65">
        <v>836054828</v>
      </c>
      <c r="E10" s="64" t="s">
        <v>294</v>
      </c>
      <c r="F10" s="65">
        <v>426750192</v>
      </c>
      <c r="G10" s="65">
        <v>217376668</v>
      </c>
    </row>
    <row r="11" spans="2:7" ht="11.25" customHeight="1" x14ac:dyDescent="0.25">
      <c r="B11" s="66" t="s">
        <v>293</v>
      </c>
      <c r="C11" s="65">
        <v>0</v>
      </c>
      <c r="D11" s="65">
        <v>0</v>
      </c>
      <c r="E11" s="64" t="s">
        <v>292</v>
      </c>
      <c r="F11" s="65">
        <v>316983</v>
      </c>
      <c r="G11" s="65">
        <v>7668181</v>
      </c>
    </row>
    <row r="12" spans="2:7" ht="11.25" customHeight="1" x14ac:dyDescent="0.25">
      <c r="B12" s="66" t="s">
        <v>291</v>
      </c>
      <c r="C12" s="65">
        <v>0</v>
      </c>
      <c r="D12" s="65">
        <v>0</v>
      </c>
      <c r="E12" s="64" t="s">
        <v>290</v>
      </c>
      <c r="F12" s="65">
        <v>0</v>
      </c>
      <c r="G12" s="65">
        <v>0</v>
      </c>
    </row>
    <row r="13" spans="2:7" ht="11.25" customHeight="1" x14ac:dyDescent="0.25">
      <c r="B13" s="66" t="s">
        <v>289</v>
      </c>
      <c r="C13" s="65">
        <v>0</v>
      </c>
      <c r="D13" s="65">
        <v>0</v>
      </c>
      <c r="E13" s="64" t="s">
        <v>288</v>
      </c>
      <c r="F13" s="65">
        <v>7208</v>
      </c>
      <c r="G13" s="65">
        <v>88900</v>
      </c>
    </row>
    <row r="14" spans="2:7" ht="11.25" customHeight="1" x14ac:dyDescent="0.25">
      <c r="B14" s="66" t="s">
        <v>287</v>
      </c>
      <c r="C14" s="65">
        <v>0</v>
      </c>
      <c r="D14" s="65">
        <v>0</v>
      </c>
      <c r="E14" s="64" t="s">
        <v>286</v>
      </c>
      <c r="F14" s="65">
        <v>0</v>
      </c>
      <c r="G14" s="65">
        <v>0</v>
      </c>
    </row>
    <row r="15" spans="2:7" ht="11.25" customHeight="1" x14ac:dyDescent="0.25">
      <c r="B15" s="66" t="s">
        <v>285</v>
      </c>
      <c r="C15" s="65">
        <v>0</v>
      </c>
      <c r="D15" s="65">
        <v>0</v>
      </c>
      <c r="E15" s="64" t="s">
        <v>284</v>
      </c>
      <c r="F15" s="65">
        <v>64548781</v>
      </c>
      <c r="G15" s="65">
        <v>61814300</v>
      </c>
    </row>
    <row r="16" spans="2:7" ht="11.25" customHeight="1" x14ac:dyDescent="0.25">
      <c r="B16" s="72" t="s">
        <v>283</v>
      </c>
      <c r="C16" s="67">
        <f>SUM(C17:C23)</f>
        <v>55167587</v>
      </c>
      <c r="D16" s="67">
        <f>SUM(D17:D23)</f>
        <v>11881191</v>
      </c>
      <c r="E16" s="64" t="s">
        <v>282</v>
      </c>
      <c r="F16" s="65">
        <v>0</v>
      </c>
      <c r="G16" s="65">
        <v>181171</v>
      </c>
    </row>
    <row r="17" spans="2:7" ht="11.25" customHeight="1" x14ac:dyDescent="0.25">
      <c r="B17" s="66" t="s">
        <v>281</v>
      </c>
      <c r="C17" s="65">
        <v>0</v>
      </c>
      <c r="D17" s="65">
        <v>0</v>
      </c>
      <c r="E17" s="64" t="s">
        <v>280</v>
      </c>
      <c r="F17" s="65">
        <v>2561</v>
      </c>
      <c r="G17" s="65">
        <v>2792932</v>
      </c>
    </row>
    <row r="18" spans="2:7" ht="11.25" customHeight="1" x14ac:dyDescent="0.25">
      <c r="B18" s="66" t="s">
        <v>279</v>
      </c>
      <c r="C18" s="65">
        <v>51138140</v>
      </c>
      <c r="D18" s="65">
        <v>7677338</v>
      </c>
      <c r="E18" s="64" t="s">
        <v>278</v>
      </c>
      <c r="F18" s="67">
        <f>SUM(F19:F21)</f>
        <v>0</v>
      </c>
      <c r="G18" s="67">
        <f>SUM(G19:G21)</f>
        <v>0</v>
      </c>
    </row>
    <row r="19" spans="2:7" ht="11.25" customHeight="1" x14ac:dyDescent="0.25">
      <c r="B19" s="66" t="s">
        <v>277</v>
      </c>
      <c r="C19" s="65">
        <v>3127532</v>
      </c>
      <c r="D19" s="65">
        <v>3293386</v>
      </c>
      <c r="E19" s="64" t="s">
        <v>276</v>
      </c>
      <c r="F19" s="65">
        <v>0</v>
      </c>
      <c r="G19" s="65">
        <v>0</v>
      </c>
    </row>
    <row r="20" spans="2:7" ht="11.25" customHeight="1" x14ac:dyDescent="0.25">
      <c r="B20" s="66" t="s">
        <v>275</v>
      </c>
      <c r="C20" s="65">
        <v>0</v>
      </c>
      <c r="D20" s="65">
        <v>0</v>
      </c>
      <c r="E20" s="64" t="s">
        <v>274</v>
      </c>
      <c r="F20" s="65">
        <v>0</v>
      </c>
      <c r="G20" s="65">
        <v>0</v>
      </c>
    </row>
    <row r="21" spans="2:7" ht="11.25" customHeight="1" x14ac:dyDescent="0.25">
      <c r="B21" s="66" t="s">
        <v>273</v>
      </c>
      <c r="C21" s="65">
        <v>151849</v>
      </c>
      <c r="D21" s="65">
        <v>145796</v>
      </c>
      <c r="E21" s="64" t="s">
        <v>272</v>
      </c>
      <c r="F21" s="65">
        <v>0</v>
      </c>
      <c r="G21" s="65">
        <v>0</v>
      </c>
    </row>
    <row r="22" spans="2:7" ht="11.25" customHeight="1" x14ac:dyDescent="0.25">
      <c r="B22" s="66" t="s">
        <v>271</v>
      </c>
      <c r="C22" s="65">
        <v>0</v>
      </c>
      <c r="D22" s="65">
        <v>0</v>
      </c>
      <c r="E22" s="64" t="s">
        <v>270</v>
      </c>
      <c r="F22" s="65">
        <f>SUM(F23:F24)</f>
        <v>0</v>
      </c>
      <c r="G22" s="65">
        <f>SUM(G23:G24)</f>
        <v>0</v>
      </c>
    </row>
    <row r="23" spans="2:7" ht="11.25" customHeight="1" x14ac:dyDescent="0.25">
      <c r="B23" s="66" t="s">
        <v>269</v>
      </c>
      <c r="C23" s="65">
        <v>750066</v>
      </c>
      <c r="D23" s="65">
        <v>764671</v>
      </c>
      <c r="E23" s="64" t="s">
        <v>268</v>
      </c>
      <c r="F23" s="65">
        <v>0</v>
      </c>
      <c r="G23" s="65">
        <v>0</v>
      </c>
    </row>
    <row r="24" spans="2:7" ht="11.25" customHeight="1" x14ac:dyDescent="0.25">
      <c r="B24" s="66" t="s">
        <v>267</v>
      </c>
      <c r="C24" s="67">
        <f>SUM(C25:C29)</f>
        <v>0</v>
      </c>
      <c r="D24" s="67">
        <f>SUM(D25:D29)</f>
        <v>0</v>
      </c>
      <c r="E24" s="64" t="s">
        <v>266</v>
      </c>
      <c r="F24" s="65">
        <v>0</v>
      </c>
      <c r="G24" s="65">
        <v>0</v>
      </c>
    </row>
    <row r="25" spans="2:7" ht="11.25" customHeight="1" x14ac:dyDescent="0.25">
      <c r="B25" s="66" t="s">
        <v>265</v>
      </c>
      <c r="C25" s="65">
        <v>0</v>
      </c>
      <c r="D25" s="65">
        <v>0</v>
      </c>
      <c r="E25" s="64" t="s">
        <v>264</v>
      </c>
      <c r="F25" s="65">
        <v>0</v>
      </c>
      <c r="G25" s="65">
        <v>0</v>
      </c>
    </row>
    <row r="26" spans="2:7" ht="11.25" customHeight="1" x14ac:dyDescent="0.25">
      <c r="B26" s="66" t="s">
        <v>263</v>
      </c>
      <c r="C26" s="65">
        <v>0</v>
      </c>
      <c r="D26" s="65">
        <v>0</v>
      </c>
      <c r="E26" s="64" t="s">
        <v>262</v>
      </c>
      <c r="F26" s="65">
        <f>SUM(F27:F29)</f>
        <v>0</v>
      </c>
      <c r="G26" s="65">
        <f>SUM(G27:G29)</f>
        <v>0</v>
      </c>
    </row>
    <row r="27" spans="2:7" ht="11.25" customHeight="1" x14ac:dyDescent="0.25">
      <c r="B27" s="66" t="s">
        <v>261</v>
      </c>
      <c r="C27" s="65">
        <v>0</v>
      </c>
      <c r="D27" s="65">
        <v>0</v>
      </c>
      <c r="E27" s="64" t="s">
        <v>260</v>
      </c>
      <c r="F27" s="65">
        <v>0</v>
      </c>
      <c r="G27" s="65">
        <v>0</v>
      </c>
    </row>
    <row r="28" spans="2:7" ht="11.25" customHeight="1" x14ac:dyDescent="0.25">
      <c r="B28" s="66" t="s">
        <v>259</v>
      </c>
      <c r="C28" s="65">
        <v>0</v>
      </c>
      <c r="D28" s="65">
        <v>0</v>
      </c>
      <c r="E28" s="64" t="s">
        <v>258</v>
      </c>
      <c r="F28" s="65">
        <v>0</v>
      </c>
      <c r="G28" s="65">
        <v>0</v>
      </c>
    </row>
    <row r="29" spans="2:7" ht="11.25" customHeight="1" x14ac:dyDescent="0.25">
      <c r="B29" s="66" t="s">
        <v>257</v>
      </c>
      <c r="C29" s="65">
        <v>0</v>
      </c>
      <c r="D29" s="65">
        <v>0</v>
      </c>
      <c r="E29" s="64" t="s">
        <v>256</v>
      </c>
      <c r="F29" s="65">
        <v>0</v>
      </c>
      <c r="G29" s="65">
        <v>0</v>
      </c>
    </row>
    <row r="30" spans="2:7" ht="18" customHeight="1" x14ac:dyDescent="0.25">
      <c r="B30" s="66" t="s">
        <v>255</v>
      </c>
      <c r="C30" s="65">
        <f>SUM(C31:C35)</f>
        <v>0</v>
      </c>
      <c r="D30" s="65">
        <f>SUM(D31:D35)</f>
        <v>0</v>
      </c>
      <c r="E30" s="64" t="s">
        <v>254</v>
      </c>
      <c r="F30" s="65">
        <f>SUM(F31:F36)</f>
        <v>0</v>
      </c>
      <c r="G30" s="65">
        <f>SUM(G31:G36)</f>
        <v>0</v>
      </c>
    </row>
    <row r="31" spans="2:7" ht="11.25" customHeight="1" x14ac:dyDescent="0.25">
      <c r="B31" s="66" t="s">
        <v>253</v>
      </c>
      <c r="C31" s="65">
        <v>0</v>
      </c>
      <c r="D31" s="65">
        <v>0</v>
      </c>
      <c r="E31" s="64" t="s">
        <v>252</v>
      </c>
      <c r="F31" s="65">
        <v>0</v>
      </c>
      <c r="G31" s="65">
        <v>0</v>
      </c>
    </row>
    <row r="32" spans="2:7" ht="11.25" customHeight="1" x14ac:dyDescent="0.25">
      <c r="B32" s="66" t="s">
        <v>251</v>
      </c>
      <c r="C32" s="65">
        <v>0</v>
      </c>
      <c r="D32" s="65">
        <v>0</v>
      </c>
      <c r="E32" s="64" t="s">
        <v>250</v>
      </c>
      <c r="F32" s="65">
        <v>0</v>
      </c>
      <c r="G32" s="65">
        <v>0</v>
      </c>
    </row>
    <row r="33" spans="2:7" ht="11.25" customHeight="1" x14ac:dyDescent="0.25">
      <c r="B33" s="66" t="s">
        <v>249</v>
      </c>
      <c r="C33" s="65">
        <v>0</v>
      </c>
      <c r="D33" s="65">
        <v>0</v>
      </c>
      <c r="E33" s="64" t="s">
        <v>248</v>
      </c>
      <c r="F33" s="65">
        <v>0</v>
      </c>
      <c r="G33" s="65">
        <v>0</v>
      </c>
    </row>
    <row r="34" spans="2:7" ht="11.25" customHeight="1" x14ac:dyDescent="0.25">
      <c r="B34" s="66" t="s">
        <v>247</v>
      </c>
      <c r="C34" s="65">
        <v>0</v>
      </c>
      <c r="D34" s="65">
        <v>0</v>
      </c>
      <c r="E34" s="64" t="s">
        <v>246</v>
      </c>
      <c r="F34" s="65">
        <v>0</v>
      </c>
      <c r="G34" s="65">
        <v>0</v>
      </c>
    </row>
    <row r="35" spans="2:7" ht="11.25" customHeight="1" x14ac:dyDescent="0.25">
      <c r="B35" s="66" t="s">
        <v>245</v>
      </c>
      <c r="C35" s="65">
        <v>0</v>
      </c>
      <c r="D35" s="65">
        <v>0</v>
      </c>
      <c r="E35" s="64" t="s">
        <v>244</v>
      </c>
      <c r="F35" s="65">
        <v>0</v>
      </c>
      <c r="G35" s="65">
        <v>0</v>
      </c>
    </row>
    <row r="36" spans="2:7" ht="11.25" customHeight="1" x14ac:dyDescent="0.25">
      <c r="B36" s="66" t="s">
        <v>243</v>
      </c>
      <c r="C36" s="65">
        <v>0</v>
      </c>
      <c r="D36" s="65">
        <v>0</v>
      </c>
      <c r="E36" s="64" t="s">
        <v>242</v>
      </c>
      <c r="F36" s="65">
        <v>0</v>
      </c>
      <c r="G36" s="65">
        <v>0</v>
      </c>
    </row>
    <row r="37" spans="2:7" ht="11.25" customHeight="1" x14ac:dyDescent="0.25">
      <c r="B37" s="66" t="s">
        <v>241</v>
      </c>
      <c r="C37" s="65">
        <f>SUM(C38:C39)</f>
        <v>0</v>
      </c>
      <c r="D37" s="65">
        <f>SUM(D38:D39)</f>
        <v>0</v>
      </c>
      <c r="E37" s="64" t="s">
        <v>240</v>
      </c>
      <c r="F37" s="67">
        <f>SUM(F38:F40)</f>
        <v>2820299</v>
      </c>
      <c r="G37" s="67">
        <f>SUM(G38:G40)</f>
        <v>18159800</v>
      </c>
    </row>
    <row r="38" spans="2:7" ht="11.25" customHeight="1" x14ac:dyDescent="0.25">
      <c r="B38" s="66" t="s">
        <v>239</v>
      </c>
      <c r="C38" s="65">
        <v>0</v>
      </c>
      <c r="D38" s="65">
        <v>0</v>
      </c>
      <c r="E38" s="64" t="s">
        <v>238</v>
      </c>
      <c r="F38" s="65">
        <v>0</v>
      </c>
      <c r="G38" s="65">
        <v>0</v>
      </c>
    </row>
    <row r="39" spans="2:7" ht="11.25" customHeight="1" x14ac:dyDescent="0.25">
      <c r="B39" s="66" t="s">
        <v>237</v>
      </c>
      <c r="C39" s="65">
        <v>0</v>
      </c>
      <c r="D39" s="65">
        <v>0</v>
      </c>
      <c r="E39" s="64" t="s">
        <v>236</v>
      </c>
      <c r="F39" s="65">
        <v>0</v>
      </c>
      <c r="G39" s="65">
        <v>0</v>
      </c>
    </row>
    <row r="40" spans="2:7" ht="11.25" customHeight="1" x14ac:dyDescent="0.25">
      <c r="B40" s="66" t="s">
        <v>235</v>
      </c>
      <c r="C40" s="65">
        <f>SUM(C41:C44)</f>
        <v>0</v>
      </c>
      <c r="D40" s="65">
        <f>SUM(D41:D44)</f>
        <v>0</v>
      </c>
      <c r="E40" s="64" t="s">
        <v>234</v>
      </c>
      <c r="F40" s="65">
        <v>2820299</v>
      </c>
      <c r="G40" s="65">
        <v>18159800</v>
      </c>
    </row>
    <row r="41" spans="2:7" ht="11.25" customHeight="1" x14ac:dyDescent="0.25">
      <c r="B41" s="66" t="s">
        <v>233</v>
      </c>
      <c r="C41" s="65">
        <v>0</v>
      </c>
      <c r="D41" s="65">
        <v>0</v>
      </c>
      <c r="E41" s="64" t="s">
        <v>232</v>
      </c>
      <c r="F41" s="67">
        <f>SUM(F42:F44)</f>
        <v>3674702</v>
      </c>
      <c r="G41" s="67">
        <f>SUM(G42:G44)</f>
        <v>4563831</v>
      </c>
    </row>
    <row r="42" spans="2:7" ht="11.25" customHeight="1" x14ac:dyDescent="0.25">
      <c r="B42" s="66" t="s">
        <v>231</v>
      </c>
      <c r="C42" s="65">
        <v>0</v>
      </c>
      <c r="D42" s="65">
        <v>0</v>
      </c>
      <c r="E42" s="64" t="s">
        <v>230</v>
      </c>
      <c r="F42" s="65">
        <v>3678631</v>
      </c>
      <c r="G42" s="65">
        <v>3742206</v>
      </c>
    </row>
    <row r="43" spans="2:7" ht="11.25" customHeight="1" x14ac:dyDescent="0.25">
      <c r="B43" s="66" t="s">
        <v>229</v>
      </c>
      <c r="C43" s="65">
        <v>0</v>
      </c>
      <c r="D43" s="65">
        <v>0</v>
      </c>
      <c r="E43" s="64" t="s">
        <v>228</v>
      </c>
      <c r="F43" s="65">
        <v>0</v>
      </c>
      <c r="G43" s="65">
        <v>0</v>
      </c>
    </row>
    <row r="44" spans="2:7" ht="11.25" customHeight="1" x14ac:dyDescent="0.25">
      <c r="B44" s="66" t="s">
        <v>227</v>
      </c>
      <c r="C44" s="65">
        <v>0</v>
      </c>
      <c r="D44" s="65">
        <v>0</v>
      </c>
      <c r="E44" s="64" t="s">
        <v>226</v>
      </c>
      <c r="F44" s="65">
        <v>-3929</v>
      </c>
      <c r="G44" s="65">
        <v>821625</v>
      </c>
    </row>
    <row r="45" spans="2:7" ht="11.25" customHeight="1" x14ac:dyDescent="0.25">
      <c r="B45" s="75" t="s">
        <v>225</v>
      </c>
      <c r="C45" s="73">
        <f>+C8+C16+C24+C30+C36+C37+C40</f>
        <v>628805743</v>
      </c>
      <c r="D45" s="73">
        <f>+D8+D16+D24+D30+D36+D37+D40</f>
        <v>847936019</v>
      </c>
      <c r="E45" s="74" t="s">
        <v>224</v>
      </c>
      <c r="F45" s="73">
        <f>+F41+F37+F30+F26+F25+F22+F18+F8</f>
        <v>556674590</v>
      </c>
      <c r="G45" s="73">
        <f>+G41+G37+G30+G26+G25+G22+G18+G8</f>
        <v>358136509</v>
      </c>
    </row>
    <row r="46" spans="2:7" ht="11.25" customHeight="1" x14ac:dyDescent="0.25">
      <c r="B46" s="138"/>
      <c r="C46" s="139"/>
      <c r="D46" s="139"/>
      <c r="E46" s="140"/>
      <c r="F46" s="139"/>
      <c r="G46" s="139"/>
    </row>
    <row r="47" spans="2:7" s="71" customFormat="1" ht="11.25" customHeight="1" x14ac:dyDescent="0.25">
      <c r="B47" s="69" t="s">
        <v>223</v>
      </c>
      <c r="C47" s="65"/>
      <c r="D47" s="65"/>
      <c r="E47" s="68" t="s">
        <v>222</v>
      </c>
      <c r="F47" s="65"/>
      <c r="G47" s="65"/>
    </row>
    <row r="48" spans="2:7" ht="11.25" customHeight="1" x14ac:dyDescent="0.25">
      <c r="B48" s="66" t="s">
        <v>221</v>
      </c>
      <c r="C48" s="65">
        <v>0</v>
      </c>
      <c r="D48" s="65">
        <v>0</v>
      </c>
      <c r="E48" s="64" t="s">
        <v>220</v>
      </c>
      <c r="F48" s="65">
        <v>0</v>
      </c>
      <c r="G48" s="65">
        <v>0</v>
      </c>
    </row>
    <row r="49" spans="2:7" ht="11.25" customHeight="1" x14ac:dyDescent="0.25">
      <c r="B49" s="66" t="s">
        <v>219</v>
      </c>
      <c r="C49" s="65">
        <v>0</v>
      </c>
      <c r="D49" s="65">
        <v>0</v>
      </c>
      <c r="E49" s="64" t="s">
        <v>218</v>
      </c>
      <c r="F49" s="65">
        <v>0</v>
      </c>
      <c r="G49" s="65">
        <v>0</v>
      </c>
    </row>
    <row r="50" spans="2:7" ht="11.25" customHeight="1" x14ac:dyDescent="0.25">
      <c r="B50" s="66" t="s">
        <v>217</v>
      </c>
      <c r="C50" s="65">
        <v>2631006216</v>
      </c>
      <c r="D50" s="65">
        <v>2591235629</v>
      </c>
      <c r="E50" s="64" t="s">
        <v>216</v>
      </c>
      <c r="F50" s="65">
        <v>0</v>
      </c>
      <c r="G50" s="65">
        <v>0</v>
      </c>
    </row>
    <row r="51" spans="2:7" ht="11.25" customHeight="1" x14ac:dyDescent="0.25">
      <c r="B51" s="66" t="s">
        <v>215</v>
      </c>
      <c r="C51" s="65">
        <v>1039294232</v>
      </c>
      <c r="D51" s="65">
        <v>818725706</v>
      </c>
      <c r="E51" s="64" t="s">
        <v>214</v>
      </c>
      <c r="F51" s="65">
        <v>0</v>
      </c>
      <c r="G51" s="65">
        <v>0</v>
      </c>
    </row>
    <row r="52" spans="2:7" ht="11.25" customHeight="1" x14ac:dyDescent="0.25">
      <c r="B52" s="66" t="s">
        <v>213</v>
      </c>
      <c r="C52" s="65">
        <v>380395</v>
      </c>
      <c r="D52" s="65">
        <v>240061</v>
      </c>
      <c r="E52" s="64" t="s">
        <v>212</v>
      </c>
      <c r="F52" s="65">
        <v>0</v>
      </c>
      <c r="G52" s="65">
        <v>0</v>
      </c>
    </row>
    <row r="53" spans="2:7" ht="11.25" customHeight="1" x14ac:dyDescent="0.25">
      <c r="B53" s="66" t="s">
        <v>211</v>
      </c>
      <c r="C53" s="65">
        <v>0</v>
      </c>
      <c r="D53" s="65">
        <v>0</v>
      </c>
      <c r="E53" s="64" t="s">
        <v>210</v>
      </c>
      <c r="F53" s="65">
        <v>0</v>
      </c>
      <c r="G53" s="65">
        <v>0</v>
      </c>
    </row>
    <row r="54" spans="2:7" ht="11.25" customHeight="1" x14ac:dyDescent="0.25">
      <c r="B54" s="66" t="s">
        <v>209</v>
      </c>
      <c r="C54" s="65">
        <v>0</v>
      </c>
      <c r="D54" s="65">
        <v>0</v>
      </c>
      <c r="E54" s="68"/>
      <c r="F54" s="65"/>
      <c r="G54" s="65"/>
    </row>
    <row r="55" spans="2:7" ht="11.25" customHeight="1" x14ac:dyDescent="0.25">
      <c r="B55" s="66" t="s">
        <v>208</v>
      </c>
      <c r="C55" s="65">
        <v>0</v>
      </c>
      <c r="D55" s="65">
        <v>0</v>
      </c>
      <c r="E55" s="68" t="s">
        <v>207</v>
      </c>
      <c r="F55" s="65">
        <f>SUM(F48:F53)</f>
        <v>0</v>
      </c>
      <c r="G55" s="65">
        <f>SUM(G48:G53)</f>
        <v>0</v>
      </c>
    </row>
    <row r="56" spans="2:7" ht="11.25" customHeight="1" x14ac:dyDescent="0.25">
      <c r="B56" s="66" t="s">
        <v>206</v>
      </c>
      <c r="C56" s="65">
        <v>0</v>
      </c>
      <c r="D56" s="65">
        <v>0</v>
      </c>
      <c r="E56" s="70"/>
      <c r="F56" s="65"/>
      <c r="G56" s="65"/>
    </row>
    <row r="57" spans="2:7" ht="11.25" customHeight="1" x14ac:dyDescent="0.25">
      <c r="B57" s="66"/>
      <c r="C57" s="65"/>
      <c r="D57" s="65"/>
      <c r="E57" s="68" t="s">
        <v>205</v>
      </c>
      <c r="F57" s="67">
        <f>+F55+F45</f>
        <v>556674590</v>
      </c>
      <c r="G57" s="67">
        <f>+G55+G45</f>
        <v>358136509</v>
      </c>
    </row>
    <row r="58" spans="2:7" ht="11.25" customHeight="1" x14ac:dyDescent="0.25">
      <c r="B58" s="69" t="s">
        <v>204</v>
      </c>
      <c r="C58" s="67">
        <f>SUM(C48:C57)</f>
        <v>3670680843</v>
      </c>
      <c r="D58" s="67">
        <f>SUM(D48:D57)</f>
        <v>3410201396</v>
      </c>
      <c r="E58" s="64"/>
      <c r="F58" s="65"/>
      <c r="G58" s="65"/>
    </row>
    <row r="59" spans="2:7" ht="11.25" customHeight="1" x14ac:dyDescent="0.25">
      <c r="B59" s="66"/>
      <c r="C59" s="65"/>
      <c r="D59" s="65"/>
      <c r="E59" s="68" t="s">
        <v>203</v>
      </c>
      <c r="F59" s="65"/>
      <c r="G59" s="65"/>
    </row>
    <row r="60" spans="2:7" ht="11.25" customHeight="1" x14ac:dyDescent="0.25">
      <c r="B60" s="69" t="s">
        <v>202</v>
      </c>
      <c r="C60" s="67">
        <f>+C45+C58</f>
        <v>4299486586</v>
      </c>
      <c r="D60" s="67">
        <f>+D45+D58</f>
        <v>4258137415</v>
      </c>
      <c r="E60" s="68"/>
      <c r="F60" s="65"/>
      <c r="G60" s="65"/>
    </row>
    <row r="61" spans="2:7" ht="11.25" customHeight="1" x14ac:dyDescent="0.25">
      <c r="B61" s="66"/>
      <c r="C61" s="65"/>
      <c r="D61" s="65"/>
      <c r="E61" s="68" t="s">
        <v>201</v>
      </c>
      <c r="F61" s="65">
        <f>SUM(F62:F64)</f>
        <v>0</v>
      </c>
      <c r="G61" s="65">
        <f>SUM(G62:G64)</f>
        <v>0</v>
      </c>
    </row>
    <row r="62" spans="2:7" ht="11.25" customHeight="1" x14ac:dyDescent="0.25">
      <c r="B62" s="66"/>
      <c r="C62" s="65"/>
      <c r="D62" s="65"/>
      <c r="E62" s="64" t="s">
        <v>200</v>
      </c>
      <c r="F62" s="65">
        <v>0</v>
      </c>
      <c r="G62" s="65">
        <v>0</v>
      </c>
    </row>
    <row r="63" spans="2:7" ht="11.25" customHeight="1" x14ac:dyDescent="0.25">
      <c r="B63" s="66"/>
      <c r="C63" s="65"/>
      <c r="D63" s="65"/>
      <c r="E63" s="64" t="s">
        <v>199</v>
      </c>
      <c r="F63" s="65">
        <v>0</v>
      </c>
      <c r="G63" s="65">
        <v>0</v>
      </c>
    </row>
    <row r="64" spans="2:7" ht="11.25" customHeight="1" x14ac:dyDescent="0.25">
      <c r="B64" s="66"/>
      <c r="C64" s="65"/>
      <c r="D64" s="65"/>
      <c r="E64" s="64" t="s">
        <v>198</v>
      </c>
      <c r="F64" s="65">
        <v>0</v>
      </c>
      <c r="G64" s="65">
        <v>0</v>
      </c>
    </row>
    <row r="65" spans="2:9" ht="11.25" customHeight="1" x14ac:dyDescent="0.25">
      <c r="B65" s="66"/>
      <c r="C65" s="65"/>
      <c r="D65" s="65"/>
      <c r="E65" s="64"/>
      <c r="F65" s="65"/>
      <c r="G65" s="65"/>
    </row>
    <row r="66" spans="2:9" ht="11.25" customHeight="1" x14ac:dyDescent="0.25">
      <c r="B66" s="66"/>
      <c r="C66" s="65"/>
      <c r="D66" s="65"/>
      <c r="E66" s="68" t="s">
        <v>197</v>
      </c>
      <c r="F66" s="67">
        <f>SUM(F67:F71)</f>
        <v>3742811996</v>
      </c>
      <c r="G66" s="67">
        <f>SUM(G67:G71)</f>
        <v>3900000906</v>
      </c>
    </row>
    <row r="67" spans="2:9" ht="11.25" customHeight="1" x14ac:dyDescent="0.25">
      <c r="B67" s="66"/>
      <c r="C67" s="65"/>
      <c r="D67" s="65"/>
      <c r="E67" s="64" t="s">
        <v>196</v>
      </c>
      <c r="F67" s="65">
        <v>207606642</v>
      </c>
      <c r="G67" s="65">
        <v>625738894</v>
      </c>
    </row>
    <row r="68" spans="2:9" ht="11.25" customHeight="1" x14ac:dyDescent="0.25">
      <c r="B68" s="66"/>
      <c r="C68" s="65"/>
      <c r="D68" s="65"/>
      <c r="E68" s="64" t="s">
        <v>195</v>
      </c>
      <c r="F68" s="65">
        <v>996939969</v>
      </c>
      <c r="G68" s="65">
        <v>735996627</v>
      </c>
    </row>
    <row r="69" spans="2:9" ht="11.25" customHeight="1" x14ac:dyDescent="0.25">
      <c r="B69" s="66"/>
      <c r="C69" s="65"/>
      <c r="D69" s="65"/>
      <c r="E69" s="64" t="s">
        <v>194</v>
      </c>
      <c r="F69" s="65">
        <v>1910350804</v>
      </c>
      <c r="G69" s="65">
        <v>1910350804</v>
      </c>
    </row>
    <row r="70" spans="2:9" ht="11.25" customHeight="1" x14ac:dyDescent="0.25">
      <c r="B70" s="66"/>
      <c r="C70" s="65"/>
      <c r="D70" s="65"/>
      <c r="E70" s="64" t="s">
        <v>193</v>
      </c>
      <c r="F70" s="65">
        <v>0</v>
      </c>
      <c r="G70" s="65">
        <v>0</v>
      </c>
    </row>
    <row r="71" spans="2:9" ht="11.25" customHeight="1" x14ac:dyDescent="0.25">
      <c r="B71" s="66"/>
      <c r="C71" s="65"/>
      <c r="D71" s="65"/>
      <c r="E71" s="64" t="s">
        <v>192</v>
      </c>
      <c r="F71" s="65">
        <v>627914581</v>
      </c>
      <c r="G71" s="65">
        <v>627914581</v>
      </c>
    </row>
    <row r="72" spans="2:9" ht="11.25" customHeight="1" x14ac:dyDescent="0.25">
      <c r="B72" s="66"/>
      <c r="C72" s="65"/>
      <c r="D72" s="65"/>
      <c r="E72" s="64"/>
      <c r="F72" s="65"/>
      <c r="G72" s="65"/>
    </row>
    <row r="73" spans="2:9" ht="20.25" customHeight="1" x14ac:dyDescent="0.25">
      <c r="B73" s="66"/>
      <c r="C73" s="65"/>
      <c r="D73" s="65"/>
      <c r="E73" s="68" t="s">
        <v>191</v>
      </c>
      <c r="F73" s="67">
        <f>SUM(F74:F75)</f>
        <v>0</v>
      </c>
      <c r="G73" s="67">
        <f>SUM(G74:G75)</f>
        <v>0</v>
      </c>
    </row>
    <row r="74" spans="2:9" ht="11.25" customHeight="1" x14ac:dyDescent="0.25">
      <c r="B74" s="66"/>
      <c r="C74" s="65"/>
      <c r="D74" s="65"/>
      <c r="E74" s="64" t="s">
        <v>190</v>
      </c>
      <c r="F74" s="65">
        <v>0</v>
      </c>
      <c r="G74" s="65">
        <v>0</v>
      </c>
    </row>
    <row r="75" spans="2:9" ht="11.25" customHeight="1" x14ac:dyDescent="0.25">
      <c r="B75" s="66"/>
      <c r="C75" s="65"/>
      <c r="D75" s="65"/>
      <c r="E75" s="64" t="s">
        <v>189</v>
      </c>
      <c r="F75" s="65">
        <v>0</v>
      </c>
      <c r="G75" s="65">
        <v>0</v>
      </c>
    </row>
    <row r="76" spans="2:9" ht="11.25" customHeight="1" x14ac:dyDescent="0.25">
      <c r="B76" s="66"/>
      <c r="C76" s="65"/>
      <c r="D76" s="65"/>
      <c r="E76" s="64"/>
      <c r="F76" s="65"/>
      <c r="G76" s="65"/>
    </row>
    <row r="77" spans="2:9" ht="11.25" customHeight="1" x14ac:dyDescent="0.25">
      <c r="B77" s="66"/>
      <c r="C77" s="65"/>
      <c r="D77" s="65"/>
      <c r="E77" s="68" t="s">
        <v>188</v>
      </c>
      <c r="F77" s="67">
        <f>+F73+F66+F61</f>
        <v>3742811996</v>
      </c>
      <c r="G77" s="67">
        <f>+G73+G66+G61</f>
        <v>3900000906</v>
      </c>
    </row>
    <row r="78" spans="2:9" ht="11.25" customHeight="1" x14ac:dyDescent="0.25">
      <c r="B78" s="66"/>
      <c r="C78" s="65"/>
      <c r="D78" s="65"/>
      <c r="E78" s="64"/>
      <c r="F78" s="67"/>
      <c r="G78" s="67"/>
    </row>
    <row r="79" spans="2:9" ht="11.25" customHeight="1" x14ac:dyDescent="0.25">
      <c r="B79" s="66"/>
      <c r="C79" s="65"/>
      <c r="D79" s="65"/>
      <c r="E79" s="68" t="s">
        <v>187</v>
      </c>
      <c r="F79" s="67">
        <f>+F77+F57</f>
        <v>4299486586</v>
      </c>
      <c r="G79" s="67">
        <f>+G77+G57</f>
        <v>4258137415</v>
      </c>
      <c r="I79" s="38"/>
    </row>
    <row r="80" spans="2:9" ht="11.25" customHeight="1" x14ac:dyDescent="0.25">
      <c r="B80" s="66"/>
      <c r="C80" s="65"/>
      <c r="D80" s="65"/>
      <c r="E80" s="64"/>
      <c r="F80" s="65"/>
      <c r="G80" s="65"/>
    </row>
    <row r="81" spans="2:7" ht="11.25" customHeight="1" x14ac:dyDescent="0.25">
      <c r="B81" s="66"/>
      <c r="C81" s="65"/>
      <c r="D81" s="65"/>
      <c r="E81" s="64"/>
      <c r="F81" s="64"/>
      <c r="G81" s="157"/>
    </row>
    <row r="82" spans="2:7" ht="11.25" customHeight="1" x14ac:dyDescent="0.25">
      <c r="B82" s="66"/>
      <c r="C82" s="65"/>
      <c r="D82" s="65"/>
      <c r="E82" s="64"/>
      <c r="F82" s="64"/>
      <c r="G82" s="157"/>
    </row>
    <row r="83" spans="2:7" ht="11.25" customHeight="1" thickBot="1" x14ac:dyDescent="0.3">
      <c r="B83" s="63"/>
      <c r="C83" s="62"/>
      <c r="D83" s="62"/>
      <c r="E83" s="61"/>
      <c r="F83" s="61"/>
      <c r="G83" s="61"/>
    </row>
    <row r="84" spans="2:7" ht="6" customHeight="1" x14ac:dyDescent="0.25"/>
    <row r="86" spans="2:7" x14ac:dyDescent="0.25">
      <c r="F86" s="38">
        <f>C60-F79</f>
        <v>0</v>
      </c>
      <c r="G86" s="38">
        <f>D60-G79</f>
        <v>0</v>
      </c>
    </row>
  </sheetData>
  <mergeCells count="4">
    <mergeCell ref="B1:G1"/>
    <mergeCell ref="B2:G2"/>
    <mergeCell ref="B3:G3"/>
    <mergeCell ref="B4:G4"/>
  </mergeCells>
  <pageMargins left="0.70866141732283472" right="0.70866141732283472" top="0.55118110236220474" bottom="0.55118110236220474" header="0.31496062992125984" footer="0.31496062992125984"/>
  <pageSetup scale="99" fitToHeight="0" orientation="landscape" r:id="rId1"/>
  <headerFooter>
    <oddHeader>&amp;R&amp;P de &amp;N</oddHeader>
  </headerFooter>
  <rowBreaks count="1" manualBreakCount="1">
    <brk id="46" max="6" man="1"/>
  </rowBreaks>
  <ignoredErrors>
    <ignoredError sqref="C30:D30 F22:G22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M43"/>
  <sheetViews>
    <sheetView view="pageBreakPreview" topLeftCell="A31" zoomScale="160" zoomScaleNormal="170" zoomScaleSheetLayoutView="160" workbookViewId="0">
      <selection activeCell="B51" sqref="B51"/>
    </sheetView>
  </sheetViews>
  <sheetFormatPr baseColWidth="10" defaultRowHeight="15" x14ac:dyDescent="0.25"/>
  <cols>
    <col min="1" max="1" width="1.7109375" customWidth="1"/>
    <col min="2" max="2" width="12.140625" customWidth="1"/>
    <col min="11" max="11" width="2.140625" customWidth="1"/>
  </cols>
  <sheetData>
    <row r="1" spans="2:10" ht="4.5" customHeight="1" thickBot="1" x14ac:dyDescent="0.3"/>
    <row r="2" spans="2:10" x14ac:dyDescent="0.25">
      <c r="B2" s="171" t="s">
        <v>176</v>
      </c>
      <c r="C2" s="172"/>
      <c r="D2" s="172"/>
      <c r="E2" s="172"/>
      <c r="F2" s="172"/>
      <c r="G2" s="172"/>
      <c r="H2" s="172"/>
      <c r="I2" s="172"/>
      <c r="J2" s="173"/>
    </row>
    <row r="3" spans="2:10" x14ac:dyDescent="0.25">
      <c r="B3" s="174" t="s">
        <v>351</v>
      </c>
      <c r="C3" s="175"/>
      <c r="D3" s="175"/>
      <c r="E3" s="175"/>
      <c r="F3" s="175"/>
      <c r="G3" s="175"/>
      <c r="H3" s="175"/>
      <c r="I3" s="175"/>
      <c r="J3" s="176"/>
    </row>
    <row r="4" spans="2:10" x14ac:dyDescent="0.25">
      <c r="B4" s="174" t="s">
        <v>448</v>
      </c>
      <c r="C4" s="175"/>
      <c r="D4" s="175"/>
      <c r="E4" s="175"/>
      <c r="F4" s="175"/>
      <c r="G4" s="175"/>
      <c r="H4" s="175"/>
      <c r="I4" s="175"/>
      <c r="J4" s="176"/>
    </row>
    <row r="5" spans="2:10" ht="15.75" thickBot="1" x14ac:dyDescent="0.3">
      <c r="B5" s="177" t="s">
        <v>0</v>
      </c>
      <c r="C5" s="178"/>
      <c r="D5" s="178"/>
      <c r="E5" s="178"/>
      <c r="F5" s="178"/>
      <c r="G5" s="178"/>
      <c r="H5" s="178"/>
      <c r="I5" s="178"/>
      <c r="J5" s="179"/>
    </row>
    <row r="6" spans="2:10" ht="16.5" x14ac:dyDescent="0.25">
      <c r="B6" s="180" t="s">
        <v>350</v>
      </c>
      <c r="C6" s="181"/>
      <c r="D6" s="84" t="s">
        <v>349</v>
      </c>
      <c r="E6" s="184" t="s">
        <v>348</v>
      </c>
      <c r="F6" s="184" t="s">
        <v>347</v>
      </c>
      <c r="G6" s="184" t="s">
        <v>346</v>
      </c>
      <c r="H6" s="84" t="s">
        <v>345</v>
      </c>
      <c r="I6" s="184" t="s">
        <v>344</v>
      </c>
      <c r="J6" s="184" t="s">
        <v>343</v>
      </c>
    </row>
    <row r="7" spans="2:10" ht="25.5" thickBot="1" x14ac:dyDescent="0.3">
      <c r="B7" s="182"/>
      <c r="C7" s="183"/>
      <c r="D7" s="83" t="s">
        <v>443</v>
      </c>
      <c r="E7" s="185"/>
      <c r="F7" s="185"/>
      <c r="G7" s="185"/>
      <c r="H7" s="83" t="s">
        <v>342</v>
      </c>
      <c r="I7" s="185"/>
      <c r="J7" s="185"/>
    </row>
    <row r="8" spans="2:10" x14ac:dyDescent="0.25">
      <c r="B8" s="188"/>
      <c r="C8" s="189"/>
      <c r="D8" s="68"/>
      <c r="E8" s="68"/>
      <c r="F8" s="68"/>
      <c r="G8" s="68"/>
      <c r="H8" s="68"/>
      <c r="I8" s="68"/>
      <c r="J8" s="68"/>
    </row>
    <row r="9" spans="2:10" x14ac:dyDescent="0.25">
      <c r="B9" s="190" t="s">
        <v>341</v>
      </c>
      <c r="C9" s="191"/>
      <c r="D9" s="89">
        <f>+D10+D14</f>
        <v>0</v>
      </c>
      <c r="E9" s="89">
        <f>+E10+E14</f>
        <v>0</v>
      </c>
      <c r="F9" s="89">
        <f>+F10+F14</f>
        <v>0</v>
      </c>
      <c r="G9" s="89">
        <f>+G10+G14</f>
        <v>0</v>
      </c>
      <c r="H9" s="89">
        <f t="shared" ref="H9:H17" si="0">+D9+E9+F9+G9</f>
        <v>0</v>
      </c>
      <c r="I9" s="89">
        <v>0</v>
      </c>
      <c r="J9" s="89">
        <v>0</v>
      </c>
    </row>
    <row r="10" spans="2:10" x14ac:dyDescent="0.25">
      <c r="B10" s="190" t="s">
        <v>340</v>
      </c>
      <c r="C10" s="191"/>
      <c r="D10" s="76">
        <f>SUM(D11:D13)</f>
        <v>0</v>
      </c>
      <c r="E10" s="76">
        <f>SUM(E11:E13)</f>
        <v>0</v>
      </c>
      <c r="F10" s="76">
        <f>SUM(F11:F13)</f>
        <v>0</v>
      </c>
      <c r="G10" s="76">
        <f>SUM(G11:G13)</f>
        <v>0</v>
      </c>
      <c r="H10" s="89">
        <f t="shared" si="0"/>
        <v>0</v>
      </c>
      <c r="I10" s="76">
        <v>0</v>
      </c>
      <c r="J10" s="76">
        <v>0</v>
      </c>
    </row>
    <row r="11" spans="2:10" x14ac:dyDescent="0.25">
      <c r="B11" s="94" t="s">
        <v>339</v>
      </c>
      <c r="C11" s="93"/>
      <c r="D11" s="90">
        <v>0</v>
      </c>
      <c r="E11" s="90">
        <v>0</v>
      </c>
      <c r="F11" s="90">
        <v>0</v>
      </c>
      <c r="G11" s="90">
        <v>0</v>
      </c>
      <c r="H11" s="88">
        <f t="shared" si="0"/>
        <v>0</v>
      </c>
      <c r="I11" s="90">
        <v>0</v>
      </c>
      <c r="J11" s="90">
        <v>0</v>
      </c>
    </row>
    <row r="12" spans="2:10" x14ac:dyDescent="0.25">
      <c r="B12" s="91" t="s">
        <v>338</v>
      </c>
      <c r="C12" s="97"/>
      <c r="D12" s="90">
        <v>0</v>
      </c>
      <c r="E12" s="90">
        <v>0</v>
      </c>
      <c r="F12" s="90">
        <v>0</v>
      </c>
      <c r="G12" s="90">
        <v>0</v>
      </c>
      <c r="H12" s="88">
        <f t="shared" si="0"/>
        <v>0</v>
      </c>
      <c r="I12" s="90">
        <v>0</v>
      </c>
      <c r="J12" s="90">
        <v>0</v>
      </c>
    </row>
    <row r="13" spans="2:10" x14ac:dyDescent="0.25">
      <c r="B13" s="94" t="s">
        <v>337</v>
      </c>
      <c r="C13" s="93"/>
      <c r="D13" s="90">
        <v>0</v>
      </c>
      <c r="E13" s="90">
        <v>0</v>
      </c>
      <c r="F13" s="90">
        <v>0</v>
      </c>
      <c r="G13" s="90">
        <v>0</v>
      </c>
      <c r="H13" s="88">
        <f t="shared" si="0"/>
        <v>0</v>
      </c>
      <c r="I13" s="90">
        <v>0</v>
      </c>
      <c r="J13" s="90">
        <v>0</v>
      </c>
    </row>
    <row r="14" spans="2:10" x14ac:dyDescent="0.25">
      <c r="B14" s="190" t="s">
        <v>336</v>
      </c>
      <c r="C14" s="191"/>
      <c r="D14" s="76">
        <f>SUM(D15:D17)</f>
        <v>0</v>
      </c>
      <c r="E14" s="76">
        <f>SUM(E15:E17)</f>
        <v>0</v>
      </c>
      <c r="F14" s="76">
        <f>SUM(F15:F17)</f>
        <v>0</v>
      </c>
      <c r="G14" s="76">
        <f>SUM(G15:G17)</f>
        <v>0</v>
      </c>
      <c r="H14" s="89">
        <f t="shared" si="0"/>
        <v>0</v>
      </c>
      <c r="I14" s="76">
        <v>0</v>
      </c>
      <c r="J14" s="76">
        <v>0</v>
      </c>
    </row>
    <row r="15" spans="2:10" ht="16.5" customHeight="1" x14ac:dyDescent="0.25">
      <c r="B15" s="94" t="s">
        <v>335</v>
      </c>
      <c r="C15" s="93"/>
      <c r="D15" s="90">
        <v>0</v>
      </c>
      <c r="E15" s="90">
        <v>0</v>
      </c>
      <c r="F15" s="90">
        <v>0</v>
      </c>
      <c r="G15" s="90">
        <v>0</v>
      </c>
      <c r="H15" s="88">
        <f t="shared" si="0"/>
        <v>0</v>
      </c>
      <c r="I15" s="90">
        <v>0</v>
      </c>
      <c r="J15" s="90">
        <v>0</v>
      </c>
    </row>
    <row r="16" spans="2:10" x14ac:dyDescent="0.25">
      <c r="B16" s="96" t="s">
        <v>334</v>
      </c>
      <c r="C16" s="95"/>
      <c r="D16" s="90">
        <v>0</v>
      </c>
      <c r="E16" s="90">
        <v>0</v>
      </c>
      <c r="F16" s="90">
        <v>0</v>
      </c>
      <c r="G16" s="90">
        <v>0</v>
      </c>
      <c r="H16" s="88">
        <f t="shared" si="0"/>
        <v>0</v>
      </c>
      <c r="I16" s="90">
        <v>0</v>
      </c>
      <c r="J16" s="90">
        <v>0</v>
      </c>
    </row>
    <row r="17" spans="2:13" ht="16.5" customHeight="1" x14ac:dyDescent="0.25">
      <c r="B17" s="94" t="s">
        <v>333</v>
      </c>
      <c r="C17" s="93"/>
      <c r="D17" s="90">
        <v>0</v>
      </c>
      <c r="E17" s="90">
        <v>0</v>
      </c>
      <c r="F17" s="90">
        <v>0</v>
      </c>
      <c r="G17" s="90">
        <v>0</v>
      </c>
      <c r="H17" s="88">
        <f t="shared" si="0"/>
        <v>0</v>
      </c>
      <c r="I17" s="90">
        <v>0</v>
      </c>
      <c r="J17" s="90">
        <v>0</v>
      </c>
    </row>
    <row r="18" spans="2:13" x14ac:dyDescent="0.25">
      <c r="B18" s="190" t="s">
        <v>332</v>
      </c>
      <c r="C18" s="191"/>
      <c r="D18" s="89">
        <v>358136509</v>
      </c>
      <c r="E18" s="89">
        <v>4487988216</v>
      </c>
      <c r="F18" s="89">
        <v>4289450135</v>
      </c>
      <c r="G18" s="89">
        <v>0</v>
      </c>
      <c r="H18" s="89">
        <f>D18+E18-F18+G18</f>
        <v>556674590</v>
      </c>
      <c r="I18" s="89">
        <v>0</v>
      </c>
      <c r="J18" s="89">
        <v>0</v>
      </c>
      <c r="L18" s="92"/>
      <c r="M18" s="92"/>
    </row>
    <row r="19" spans="2:13" x14ac:dyDescent="0.25">
      <c r="B19" s="91"/>
      <c r="C19" s="64"/>
      <c r="D19" s="90"/>
      <c r="E19" s="90"/>
      <c r="F19" s="90"/>
      <c r="G19" s="90"/>
      <c r="H19" s="90"/>
      <c r="I19" s="90"/>
      <c r="J19" s="90"/>
    </row>
    <row r="20" spans="2:13" ht="16.5" customHeight="1" x14ac:dyDescent="0.25">
      <c r="B20" s="190" t="s">
        <v>331</v>
      </c>
      <c r="C20" s="191"/>
      <c r="D20" s="76">
        <f>+D9+D18</f>
        <v>358136509</v>
      </c>
      <c r="E20" s="76">
        <f>+E9+E18</f>
        <v>4487988216</v>
      </c>
      <c r="F20" s="76">
        <f>+F9+F18</f>
        <v>4289450135</v>
      </c>
      <c r="G20" s="76">
        <f>+G9+G18</f>
        <v>0</v>
      </c>
      <c r="H20" s="76">
        <f>+H9+H18</f>
        <v>556674590</v>
      </c>
      <c r="I20" s="76">
        <v>0</v>
      </c>
      <c r="J20" s="76">
        <v>0</v>
      </c>
    </row>
    <row r="21" spans="2:13" x14ac:dyDescent="0.25">
      <c r="B21" s="190"/>
      <c r="C21" s="191"/>
      <c r="D21" s="76"/>
      <c r="E21" s="76"/>
      <c r="F21" s="76"/>
      <c r="G21" s="76"/>
      <c r="H21" s="76"/>
      <c r="I21" s="76"/>
      <c r="J21" s="76"/>
    </row>
    <row r="22" spans="2:13" ht="16.5" customHeight="1" x14ac:dyDescent="0.25">
      <c r="B22" s="190" t="s">
        <v>330</v>
      </c>
      <c r="C22" s="191"/>
      <c r="D22" s="76"/>
      <c r="E22" s="76"/>
      <c r="F22" s="76"/>
      <c r="G22" s="76"/>
      <c r="H22" s="76"/>
      <c r="I22" s="76"/>
      <c r="J22" s="76"/>
    </row>
    <row r="23" spans="2:13" x14ac:dyDescent="0.25">
      <c r="B23" s="192" t="s">
        <v>329</v>
      </c>
      <c r="C23" s="193"/>
      <c r="D23" s="88">
        <v>0</v>
      </c>
      <c r="E23" s="88">
        <v>0</v>
      </c>
      <c r="F23" s="88">
        <v>0</v>
      </c>
      <c r="G23" s="88">
        <v>0</v>
      </c>
      <c r="H23" s="88">
        <f>+D23+E23+F23+G23</f>
        <v>0</v>
      </c>
      <c r="I23" s="88">
        <v>0</v>
      </c>
      <c r="J23" s="88">
        <v>0</v>
      </c>
    </row>
    <row r="24" spans="2:13" x14ac:dyDescent="0.25">
      <c r="B24" s="192" t="s">
        <v>328</v>
      </c>
      <c r="C24" s="193"/>
      <c r="D24" s="88">
        <v>0</v>
      </c>
      <c r="E24" s="88">
        <v>0</v>
      </c>
      <c r="F24" s="88">
        <v>0</v>
      </c>
      <c r="G24" s="88">
        <v>0</v>
      </c>
      <c r="H24" s="88">
        <f>+D24+E24+F24+G24</f>
        <v>0</v>
      </c>
      <c r="I24" s="88">
        <v>0</v>
      </c>
      <c r="J24" s="88">
        <v>0</v>
      </c>
    </row>
    <row r="25" spans="2:13" x14ac:dyDescent="0.25">
      <c r="B25" s="192" t="s">
        <v>327</v>
      </c>
      <c r="C25" s="193"/>
      <c r="D25" s="88">
        <v>0</v>
      </c>
      <c r="E25" s="88">
        <v>0</v>
      </c>
      <c r="F25" s="88">
        <v>0</v>
      </c>
      <c r="G25" s="88">
        <v>0</v>
      </c>
      <c r="H25" s="88">
        <f>+D25+E25+F25+G25</f>
        <v>0</v>
      </c>
      <c r="I25" s="88">
        <v>0</v>
      </c>
      <c r="J25" s="88">
        <v>0</v>
      </c>
    </row>
    <row r="26" spans="2:13" x14ac:dyDescent="0.25">
      <c r="B26" s="186"/>
      <c r="C26" s="187"/>
      <c r="D26" s="89"/>
      <c r="E26" s="89"/>
      <c r="F26" s="89"/>
      <c r="G26" s="89"/>
      <c r="H26" s="89"/>
      <c r="I26" s="89"/>
      <c r="J26" s="89"/>
    </row>
    <row r="27" spans="2:13" ht="16.5" customHeight="1" x14ac:dyDescent="0.25">
      <c r="B27" s="190" t="s">
        <v>326</v>
      </c>
      <c r="C27" s="191"/>
      <c r="D27" s="89"/>
      <c r="E27" s="89"/>
      <c r="F27" s="89"/>
      <c r="G27" s="89"/>
      <c r="H27" s="89"/>
      <c r="I27" s="89"/>
      <c r="J27" s="89"/>
    </row>
    <row r="28" spans="2:13" x14ac:dyDescent="0.25">
      <c r="B28" s="192" t="s">
        <v>325</v>
      </c>
      <c r="C28" s="193"/>
      <c r="D28" s="88">
        <v>0</v>
      </c>
      <c r="E28" s="88">
        <v>0</v>
      </c>
      <c r="F28" s="88">
        <v>0</v>
      </c>
      <c r="G28" s="88">
        <v>0</v>
      </c>
      <c r="H28" s="88">
        <f>+D28+E28+F28+G28</f>
        <v>0</v>
      </c>
      <c r="I28" s="88">
        <v>0</v>
      </c>
      <c r="J28" s="88">
        <v>0</v>
      </c>
    </row>
    <row r="29" spans="2:13" x14ac:dyDescent="0.25">
      <c r="B29" s="192" t="s">
        <v>324</v>
      </c>
      <c r="C29" s="193"/>
      <c r="D29" s="88">
        <v>0</v>
      </c>
      <c r="E29" s="88">
        <v>0</v>
      </c>
      <c r="F29" s="88">
        <v>0</v>
      </c>
      <c r="G29" s="88">
        <v>0</v>
      </c>
      <c r="H29" s="88">
        <f>+D29+E29+F29+G29</f>
        <v>0</v>
      </c>
      <c r="I29" s="88">
        <v>0</v>
      </c>
      <c r="J29" s="88">
        <v>0</v>
      </c>
    </row>
    <row r="30" spans="2:13" x14ac:dyDescent="0.25">
      <c r="B30" s="192" t="s">
        <v>323</v>
      </c>
      <c r="C30" s="193"/>
      <c r="D30" s="88">
        <v>0</v>
      </c>
      <c r="E30" s="88">
        <v>0</v>
      </c>
      <c r="F30" s="88">
        <v>0</v>
      </c>
      <c r="G30" s="88">
        <v>0</v>
      </c>
      <c r="H30" s="88">
        <f>+D30+E30+F30+G30</f>
        <v>0</v>
      </c>
      <c r="I30" s="88">
        <v>0</v>
      </c>
      <c r="J30" s="88">
        <v>0</v>
      </c>
    </row>
    <row r="31" spans="2:13" ht="15.75" thickBot="1" x14ac:dyDescent="0.3">
      <c r="B31" s="195"/>
      <c r="C31" s="196"/>
      <c r="D31" s="87"/>
      <c r="E31" s="87"/>
      <c r="F31" s="87"/>
      <c r="G31" s="87"/>
      <c r="H31" s="87"/>
      <c r="I31" s="87"/>
      <c r="J31" s="87"/>
    </row>
    <row r="33" spans="2:10" ht="30.75" customHeight="1" x14ac:dyDescent="0.25">
      <c r="B33" s="197" t="s">
        <v>322</v>
      </c>
      <c r="C33" s="197"/>
      <c r="D33" s="197"/>
      <c r="E33" s="197"/>
      <c r="F33" s="197"/>
      <c r="G33" s="197"/>
      <c r="H33" s="197"/>
      <c r="I33" s="197"/>
      <c r="J33" s="197"/>
    </row>
    <row r="34" spans="2:10" x14ac:dyDescent="0.25">
      <c r="B34" s="86"/>
      <c r="C34" s="86"/>
      <c r="D34" s="86"/>
      <c r="E34" s="86"/>
      <c r="F34" s="86"/>
      <c r="G34" s="86"/>
      <c r="H34" s="86"/>
      <c r="I34" s="86"/>
      <c r="J34" s="86"/>
    </row>
    <row r="35" spans="2:10" x14ac:dyDescent="0.25">
      <c r="B35" s="197" t="s">
        <v>321</v>
      </c>
      <c r="C35" s="197"/>
      <c r="D35" s="197"/>
      <c r="E35" s="197"/>
      <c r="F35" s="197"/>
      <c r="G35" s="197"/>
      <c r="H35" s="197"/>
      <c r="I35" s="197"/>
      <c r="J35" s="197"/>
    </row>
    <row r="36" spans="2:10" ht="15.75" thickBot="1" x14ac:dyDescent="0.3"/>
    <row r="37" spans="2:10" x14ac:dyDescent="0.25">
      <c r="B37" s="184" t="s">
        <v>320</v>
      </c>
      <c r="C37" s="85" t="s">
        <v>319</v>
      </c>
      <c r="D37" s="85" t="s">
        <v>318</v>
      </c>
      <c r="E37" s="85" t="s">
        <v>317</v>
      </c>
      <c r="F37" s="184" t="s">
        <v>316</v>
      </c>
      <c r="G37" s="85" t="s">
        <v>315</v>
      </c>
    </row>
    <row r="38" spans="2:10" x14ac:dyDescent="0.25">
      <c r="B38" s="194"/>
      <c r="C38" s="84" t="s">
        <v>314</v>
      </c>
      <c r="D38" s="84" t="s">
        <v>313</v>
      </c>
      <c r="E38" s="84" t="s">
        <v>312</v>
      </c>
      <c r="F38" s="194"/>
      <c r="G38" s="84" t="s">
        <v>311</v>
      </c>
    </row>
    <row r="39" spans="2:10" ht="15.75" thickBot="1" x14ac:dyDescent="0.3">
      <c r="B39" s="185"/>
      <c r="C39" s="82"/>
      <c r="D39" s="83" t="s">
        <v>310</v>
      </c>
      <c r="E39" s="82"/>
      <c r="F39" s="185"/>
      <c r="G39" s="82"/>
    </row>
    <row r="40" spans="2:10" ht="24.75" x14ac:dyDescent="0.25">
      <c r="B40" s="81" t="s">
        <v>309</v>
      </c>
      <c r="C40" s="64"/>
      <c r="D40" s="64"/>
      <c r="E40" s="64"/>
      <c r="F40" s="64"/>
      <c r="G40" s="64"/>
    </row>
    <row r="41" spans="2:10" x14ac:dyDescent="0.25">
      <c r="B41" s="66" t="s">
        <v>308</v>
      </c>
      <c r="C41" s="80">
        <v>0</v>
      </c>
      <c r="D41" s="80">
        <v>0</v>
      </c>
      <c r="E41" s="80">
        <v>0</v>
      </c>
      <c r="F41" s="80">
        <v>0</v>
      </c>
      <c r="G41" s="80">
        <v>0</v>
      </c>
    </row>
    <row r="42" spans="2:10" x14ac:dyDescent="0.25">
      <c r="B42" s="66" t="s">
        <v>307</v>
      </c>
      <c r="C42" s="80">
        <v>0</v>
      </c>
      <c r="D42" s="80">
        <v>0</v>
      </c>
      <c r="E42" s="80">
        <v>0</v>
      </c>
      <c r="F42" s="80">
        <v>0</v>
      </c>
      <c r="G42" s="80">
        <v>0</v>
      </c>
    </row>
    <row r="43" spans="2:10" ht="15.75" thickBot="1" x14ac:dyDescent="0.3">
      <c r="B43" s="63" t="s">
        <v>306</v>
      </c>
      <c r="C43" s="79">
        <v>0</v>
      </c>
      <c r="D43" s="79">
        <v>0</v>
      </c>
      <c r="E43" s="79">
        <v>0</v>
      </c>
      <c r="F43" s="79">
        <v>0</v>
      </c>
      <c r="G43" s="79">
        <v>0</v>
      </c>
    </row>
  </sheetData>
  <mergeCells count="31">
    <mergeCell ref="B37:B39"/>
    <mergeCell ref="F37:F39"/>
    <mergeCell ref="B27:C27"/>
    <mergeCell ref="B28:C28"/>
    <mergeCell ref="B29:C29"/>
    <mergeCell ref="B30:C30"/>
    <mergeCell ref="B31:C31"/>
    <mergeCell ref="B33:J33"/>
    <mergeCell ref="B35:J35"/>
    <mergeCell ref="B26:C26"/>
    <mergeCell ref="B8:C8"/>
    <mergeCell ref="B9:C9"/>
    <mergeCell ref="B10:C10"/>
    <mergeCell ref="B14:C14"/>
    <mergeCell ref="B18:C18"/>
    <mergeCell ref="B20:C20"/>
    <mergeCell ref="B21:C21"/>
    <mergeCell ref="B22:C22"/>
    <mergeCell ref="B23:C23"/>
    <mergeCell ref="B25:C25"/>
    <mergeCell ref="B24:C24"/>
    <mergeCell ref="B2:J2"/>
    <mergeCell ref="B3:J3"/>
    <mergeCell ref="B4:J4"/>
    <mergeCell ref="B5:J5"/>
    <mergeCell ref="B6:C7"/>
    <mergeCell ref="E6:E7"/>
    <mergeCell ref="F6:F7"/>
    <mergeCell ref="G6:G7"/>
    <mergeCell ref="I6:I7"/>
    <mergeCell ref="J6:J7"/>
  </mergeCells>
  <pageMargins left="0.7" right="0.7" top="0.75" bottom="0.75" header="0.3" footer="0.3"/>
  <pageSetup scale="85" fitToHeight="0" orientation="portrait" r:id="rId1"/>
  <ignoredErrors>
    <ignoredError sqref="D14:G14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L22"/>
  <sheetViews>
    <sheetView view="pageBreakPreview" zoomScale="130" zoomScaleNormal="120" zoomScaleSheetLayoutView="130" workbookViewId="0">
      <selection activeCell="B4" sqref="B4:L4"/>
    </sheetView>
  </sheetViews>
  <sheetFormatPr baseColWidth="10" defaultRowHeight="15" x14ac:dyDescent="0.25"/>
  <cols>
    <col min="1" max="1" width="2.28515625" customWidth="1"/>
    <col min="2" max="2" width="14.7109375" customWidth="1"/>
    <col min="13" max="13" width="2.28515625" customWidth="1"/>
  </cols>
  <sheetData>
    <row r="1" spans="2:12" ht="8.25" customHeight="1" thickBot="1" x14ac:dyDescent="0.3"/>
    <row r="2" spans="2:12" x14ac:dyDescent="0.25">
      <c r="B2" s="162" t="s">
        <v>176</v>
      </c>
      <c r="C2" s="163"/>
      <c r="D2" s="163"/>
      <c r="E2" s="163"/>
      <c r="F2" s="163"/>
      <c r="G2" s="163"/>
      <c r="H2" s="163"/>
      <c r="I2" s="163"/>
      <c r="J2" s="163"/>
      <c r="K2" s="163"/>
      <c r="L2" s="164"/>
    </row>
    <row r="3" spans="2:12" x14ac:dyDescent="0.25">
      <c r="B3" s="165" t="s">
        <v>371</v>
      </c>
      <c r="C3" s="166"/>
      <c r="D3" s="166"/>
      <c r="E3" s="166"/>
      <c r="F3" s="166"/>
      <c r="G3" s="166"/>
      <c r="H3" s="166"/>
      <c r="I3" s="166"/>
      <c r="J3" s="166"/>
      <c r="K3" s="166"/>
      <c r="L3" s="167"/>
    </row>
    <row r="4" spans="2:12" x14ac:dyDescent="0.25">
      <c r="B4" s="165" t="str">
        <f>+'FORMATO 2'!B4:J4</f>
        <v>Del 1 de enero al 31 de diciembre de 2021 (b)</v>
      </c>
      <c r="C4" s="166"/>
      <c r="D4" s="166"/>
      <c r="E4" s="166"/>
      <c r="F4" s="166"/>
      <c r="G4" s="166"/>
      <c r="H4" s="166"/>
      <c r="I4" s="166"/>
      <c r="J4" s="166"/>
      <c r="K4" s="166"/>
      <c r="L4" s="167"/>
    </row>
    <row r="5" spans="2:12" ht="15.75" thickBot="1" x14ac:dyDescent="0.3">
      <c r="B5" s="168" t="s">
        <v>0</v>
      </c>
      <c r="C5" s="169"/>
      <c r="D5" s="169"/>
      <c r="E5" s="169"/>
      <c r="F5" s="169"/>
      <c r="G5" s="169"/>
      <c r="H5" s="169"/>
      <c r="I5" s="169"/>
      <c r="J5" s="169"/>
      <c r="K5" s="169"/>
      <c r="L5" s="170"/>
    </row>
    <row r="6" spans="2:12" ht="75" thickBot="1" x14ac:dyDescent="0.3">
      <c r="B6" s="60" t="s">
        <v>370</v>
      </c>
      <c r="C6" s="53" t="s">
        <v>369</v>
      </c>
      <c r="D6" s="53" t="s">
        <v>368</v>
      </c>
      <c r="E6" s="53" t="s">
        <v>367</v>
      </c>
      <c r="F6" s="53" t="s">
        <v>366</v>
      </c>
      <c r="G6" s="53" t="s">
        <v>365</v>
      </c>
      <c r="H6" s="53" t="s">
        <v>364</v>
      </c>
      <c r="I6" s="53" t="s">
        <v>363</v>
      </c>
      <c r="J6" s="53" t="s">
        <v>444</v>
      </c>
      <c r="K6" s="53" t="s">
        <v>445</v>
      </c>
      <c r="L6" s="53" t="s">
        <v>446</v>
      </c>
    </row>
    <row r="7" spans="2:12" x14ac:dyDescent="0.25">
      <c r="B7" s="3"/>
      <c r="C7" s="102"/>
      <c r="D7" s="102"/>
      <c r="E7" s="102"/>
      <c r="F7" s="102"/>
      <c r="G7" s="102"/>
      <c r="H7" s="102"/>
      <c r="I7" s="102"/>
      <c r="J7" s="102"/>
      <c r="K7" s="102"/>
      <c r="L7" s="102"/>
    </row>
    <row r="8" spans="2:12" ht="24.75" x14ac:dyDescent="0.25">
      <c r="B8" s="4" t="s">
        <v>362</v>
      </c>
      <c r="C8" s="99">
        <f>SUM(C9:C12)</f>
        <v>0</v>
      </c>
      <c r="D8" s="99"/>
      <c r="E8" s="99"/>
      <c r="F8" s="99">
        <f>SUM(F9:F12)</f>
        <v>0</v>
      </c>
      <c r="G8" s="99"/>
      <c r="H8" s="99">
        <f>SUM(H9:H12)</f>
        <v>0</v>
      </c>
      <c r="I8" s="99">
        <f>SUM(I9:I12)</f>
        <v>0</v>
      </c>
      <c r="J8" s="99">
        <f>SUM(J9:J12)</f>
        <v>0</v>
      </c>
      <c r="K8" s="99">
        <f>SUM(K9:K12)</f>
        <v>0</v>
      </c>
      <c r="L8" s="99">
        <f>+H8-K8</f>
        <v>0</v>
      </c>
    </row>
    <row r="9" spans="2:12" x14ac:dyDescent="0.25">
      <c r="B9" s="101" t="s">
        <v>361</v>
      </c>
      <c r="C9" s="100">
        <v>0</v>
      </c>
      <c r="D9" s="99"/>
      <c r="E9" s="99"/>
      <c r="F9" s="100">
        <v>0</v>
      </c>
      <c r="G9" s="99"/>
      <c r="H9" s="100">
        <v>0</v>
      </c>
      <c r="I9" s="100">
        <v>0</v>
      </c>
      <c r="J9" s="100">
        <v>0</v>
      </c>
      <c r="K9" s="100">
        <v>0</v>
      </c>
      <c r="L9" s="100">
        <f>+H9-K9</f>
        <v>0</v>
      </c>
    </row>
    <row r="10" spans="2:12" x14ac:dyDescent="0.25">
      <c r="B10" s="101" t="s">
        <v>360</v>
      </c>
      <c r="C10" s="100">
        <v>0</v>
      </c>
      <c r="D10" s="99"/>
      <c r="E10" s="99"/>
      <c r="F10" s="100">
        <v>0</v>
      </c>
      <c r="G10" s="99"/>
      <c r="H10" s="100">
        <v>0</v>
      </c>
      <c r="I10" s="100">
        <v>0</v>
      </c>
      <c r="J10" s="100">
        <v>0</v>
      </c>
      <c r="K10" s="100">
        <v>0</v>
      </c>
      <c r="L10" s="100">
        <f>+H10-K10</f>
        <v>0</v>
      </c>
    </row>
    <row r="11" spans="2:12" x14ac:dyDescent="0.25">
      <c r="B11" s="101" t="s">
        <v>359</v>
      </c>
      <c r="C11" s="100">
        <v>0</v>
      </c>
      <c r="D11" s="99"/>
      <c r="E11" s="99"/>
      <c r="F11" s="100">
        <v>0</v>
      </c>
      <c r="G11" s="99"/>
      <c r="H11" s="100">
        <v>0</v>
      </c>
      <c r="I11" s="100">
        <v>0</v>
      </c>
      <c r="J11" s="100">
        <v>0</v>
      </c>
      <c r="K11" s="100">
        <v>0</v>
      </c>
      <c r="L11" s="100">
        <f>+H11-K11</f>
        <v>0</v>
      </c>
    </row>
    <row r="12" spans="2:12" x14ac:dyDescent="0.25">
      <c r="B12" s="101" t="s">
        <v>358</v>
      </c>
      <c r="C12" s="100">
        <v>0</v>
      </c>
      <c r="D12" s="99"/>
      <c r="E12" s="99"/>
      <c r="F12" s="100">
        <v>0</v>
      </c>
      <c r="G12" s="99"/>
      <c r="H12" s="100">
        <v>0</v>
      </c>
      <c r="I12" s="100">
        <v>0</v>
      </c>
      <c r="J12" s="100">
        <v>0</v>
      </c>
      <c r="K12" s="100">
        <v>0</v>
      </c>
      <c r="L12" s="100">
        <f>+H12-K12</f>
        <v>0</v>
      </c>
    </row>
    <row r="13" spans="2:12" x14ac:dyDescent="0.25">
      <c r="B13" s="5"/>
      <c r="C13" s="99"/>
      <c r="D13" s="99"/>
      <c r="E13" s="99"/>
      <c r="F13" s="99"/>
      <c r="G13" s="99"/>
      <c r="H13" s="99"/>
      <c r="I13" s="99"/>
      <c r="J13" s="99"/>
      <c r="K13" s="99"/>
      <c r="L13" s="99"/>
    </row>
    <row r="14" spans="2:12" ht="24.75" x14ac:dyDescent="0.25">
      <c r="B14" s="4" t="s">
        <v>357</v>
      </c>
      <c r="C14" s="99">
        <f>SUM(C15:C18)</f>
        <v>0</v>
      </c>
      <c r="D14" s="99"/>
      <c r="E14" s="99"/>
      <c r="F14" s="99">
        <f>SUM(F15:F18)</f>
        <v>0</v>
      </c>
      <c r="G14" s="99"/>
      <c r="H14" s="99">
        <f>SUM(H15:H18)</f>
        <v>0</v>
      </c>
      <c r="I14" s="99">
        <f>SUM(I15:I18)</f>
        <v>0</v>
      </c>
      <c r="J14" s="99">
        <f>SUM(J15:J18)</f>
        <v>0</v>
      </c>
      <c r="K14" s="99">
        <f>SUM(K15:K18)</f>
        <v>0</v>
      </c>
      <c r="L14" s="99">
        <f>+H14-K14</f>
        <v>0</v>
      </c>
    </row>
    <row r="15" spans="2:12" x14ac:dyDescent="0.25">
      <c r="B15" s="101" t="s">
        <v>356</v>
      </c>
      <c r="C15" s="100">
        <v>0</v>
      </c>
      <c r="D15" s="99"/>
      <c r="E15" s="99"/>
      <c r="F15" s="100">
        <v>0</v>
      </c>
      <c r="G15" s="99"/>
      <c r="H15" s="100">
        <v>0</v>
      </c>
      <c r="I15" s="100">
        <v>0</v>
      </c>
      <c r="J15" s="100">
        <v>0</v>
      </c>
      <c r="K15" s="100">
        <v>0</v>
      </c>
      <c r="L15" s="100">
        <f>+H15-K15</f>
        <v>0</v>
      </c>
    </row>
    <row r="16" spans="2:12" x14ac:dyDescent="0.25">
      <c r="B16" s="101" t="s">
        <v>355</v>
      </c>
      <c r="C16" s="100">
        <v>0</v>
      </c>
      <c r="D16" s="99"/>
      <c r="E16" s="99"/>
      <c r="F16" s="100">
        <v>0</v>
      </c>
      <c r="G16" s="99"/>
      <c r="H16" s="100">
        <v>0</v>
      </c>
      <c r="I16" s="100">
        <v>0</v>
      </c>
      <c r="J16" s="100">
        <v>0</v>
      </c>
      <c r="K16" s="100">
        <v>0</v>
      </c>
      <c r="L16" s="100">
        <f>+H16-K16</f>
        <v>0</v>
      </c>
    </row>
    <row r="17" spans="2:12" x14ac:dyDescent="0.25">
      <c r="B17" s="101" t="s">
        <v>354</v>
      </c>
      <c r="C17" s="100">
        <v>0</v>
      </c>
      <c r="D17" s="99"/>
      <c r="E17" s="99"/>
      <c r="F17" s="100">
        <v>0</v>
      </c>
      <c r="G17" s="99"/>
      <c r="H17" s="100">
        <v>0</v>
      </c>
      <c r="I17" s="100">
        <v>0</v>
      </c>
      <c r="J17" s="100">
        <v>0</v>
      </c>
      <c r="K17" s="100">
        <v>0</v>
      </c>
      <c r="L17" s="100">
        <f>+H17-K17</f>
        <v>0</v>
      </c>
    </row>
    <row r="18" spans="2:12" x14ac:dyDescent="0.25">
      <c r="B18" s="101" t="s">
        <v>353</v>
      </c>
      <c r="C18" s="100">
        <v>0</v>
      </c>
      <c r="D18" s="99"/>
      <c r="E18" s="99"/>
      <c r="F18" s="100">
        <v>0</v>
      </c>
      <c r="G18" s="99"/>
      <c r="H18" s="100">
        <v>0</v>
      </c>
      <c r="I18" s="100">
        <v>0</v>
      </c>
      <c r="J18" s="100">
        <v>0</v>
      </c>
      <c r="K18" s="100">
        <v>0</v>
      </c>
      <c r="L18" s="100">
        <f>+H18-K18</f>
        <v>0</v>
      </c>
    </row>
    <row r="19" spans="2:12" x14ac:dyDescent="0.25">
      <c r="B19" s="5"/>
      <c r="C19" s="99"/>
      <c r="D19" s="99"/>
      <c r="E19" s="99"/>
      <c r="F19" s="99"/>
      <c r="G19" s="99"/>
      <c r="H19" s="99"/>
      <c r="I19" s="99"/>
      <c r="J19" s="99"/>
      <c r="K19" s="99"/>
      <c r="L19" s="99"/>
    </row>
    <row r="20" spans="2:12" ht="41.25" x14ac:dyDescent="0.25">
      <c r="B20" s="4" t="s">
        <v>352</v>
      </c>
      <c r="C20" s="99">
        <f>+C8+C14</f>
        <v>0</v>
      </c>
      <c r="D20" s="99"/>
      <c r="E20" s="99"/>
      <c r="F20" s="99">
        <f>+F8+F14</f>
        <v>0</v>
      </c>
      <c r="G20" s="99"/>
      <c r="H20" s="99">
        <f>+H8+H14</f>
        <v>0</v>
      </c>
      <c r="I20" s="99">
        <f>+I8+I14</f>
        <v>0</v>
      </c>
      <c r="J20" s="99">
        <f>+J8+J14</f>
        <v>0</v>
      </c>
      <c r="K20" s="99">
        <f>+K8+K14</f>
        <v>0</v>
      </c>
      <c r="L20" s="99">
        <f>+H20-K20</f>
        <v>0</v>
      </c>
    </row>
    <row r="21" spans="2:12" ht="15.75" thickBot="1" x14ac:dyDescent="0.3">
      <c r="B21" s="6"/>
      <c r="C21" s="98"/>
      <c r="D21" s="98"/>
      <c r="E21" s="98"/>
      <c r="F21" s="98"/>
      <c r="G21" s="98"/>
      <c r="H21" s="98"/>
      <c r="I21" s="98"/>
      <c r="J21" s="98"/>
      <c r="K21" s="98"/>
      <c r="L21" s="98"/>
    </row>
    <row r="22" spans="2:12" ht="9" customHeight="1" x14ac:dyDescent="0.25"/>
  </sheetData>
  <mergeCells count="4">
    <mergeCell ref="B2:L2"/>
    <mergeCell ref="B3:L3"/>
    <mergeCell ref="B4:L4"/>
    <mergeCell ref="B5:L5"/>
  </mergeCells>
  <pageMargins left="0.7" right="0.7" top="0.75" bottom="0.75" header="0.3" footer="0.3"/>
  <pageSetup scale="9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G68"/>
  <sheetViews>
    <sheetView view="pageBreakPreview" zoomScale="120" zoomScaleNormal="175" zoomScaleSheetLayoutView="120" workbookViewId="0"/>
  </sheetViews>
  <sheetFormatPr baseColWidth="10" defaultRowHeight="15" x14ac:dyDescent="0.25"/>
  <cols>
    <col min="1" max="1" width="1.42578125" customWidth="1"/>
    <col min="2" max="2" width="78.7109375" customWidth="1"/>
    <col min="6" max="6" width="1.42578125" customWidth="1"/>
    <col min="7" max="7" width="18.42578125" bestFit="1" customWidth="1"/>
  </cols>
  <sheetData>
    <row r="1" spans="2:7" ht="7.5" customHeight="1" thickBot="1" x14ac:dyDescent="0.3"/>
    <row r="2" spans="2:7" x14ac:dyDescent="0.25">
      <c r="B2" s="206" t="s">
        <v>176</v>
      </c>
      <c r="C2" s="207"/>
      <c r="D2" s="207"/>
      <c r="E2" s="208"/>
    </row>
    <row r="3" spans="2:7" x14ac:dyDescent="0.25">
      <c r="B3" s="209" t="s">
        <v>1</v>
      </c>
      <c r="C3" s="210"/>
      <c r="D3" s="210"/>
      <c r="E3" s="211"/>
    </row>
    <row r="4" spans="2:7" x14ac:dyDescent="0.25">
      <c r="B4" s="209" t="str">
        <f>+'FORMATO 2'!B4:J4</f>
        <v>Del 1 de enero al 31 de diciembre de 2021 (b)</v>
      </c>
      <c r="C4" s="210"/>
      <c r="D4" s="210"/>
      <c r="E4" s="211"/>
    </row>
    <row r="5" spans="2:7" ht="15.75" thickBot="1" x14ac:dyDescent="0.3">
      <c r="B5" s="212" t="s">
        <v>0</v>
      </c>
      <c r="C5" s="213"/>
      <c r="D5" s="213"/>
      <c r="E5" s="214"/>
    </row>
    <row r="6" spans="2:7" x14ac:dyDescent="0.25">
      <c r="B6" s="200" t="s">
        <v>177</v>
      </c>
      <c r="C6" s="112" t="s">
        <v>2</v>
      </c>
      <c r="D6" s="204" t="s">
        <v>3</v>
      </c>
      <c r="E6" s="54" t="s">
        <v>4</v>
      </c>
    </row>
    <row r="7" spans="2:7" ht="15.75" thickBot="1" x14ac:dyDescent="0.3">
      <c r="B7" s="201"/>
      <c r="C7" s="113" t="s">
        <v>178</v>
      </c>
      <c r="D7" s="205"/>
      <c r="E7" s="53" t="s">
        <v>5</v>
      </c>
    </row>
    <row r="8" spans="2:7" ht="12.75" customHeight="1" x14ac:dyDescent="0.25">
      <c r="B8" s="36"/>
      <c r="C8" s="30"/>
      <c r="D8" s="31"/>
      <c r="E8" s="31"/>
    </row>
    <row r="9" spans="2:7" ht="12.75" customHeight="1" x14ac:dyDescent="0.25">
      <c r="B9" s="45" t="s">
        <v>6</v>
      </c>
      <c r="C9" s="30">
        <f>SUM(C10:C12)</f>
        <v>2487257900</v>
      </c>
      <c r="D9" s="30">
        <f t="shared" ref="D9:E9" si="0">+D10+D11+D12</f>
        <v>3874148048</v>
      </c>
      <c r="E9" s="30">
        <f t="shared" si="0"/>
        <v>3874148048</v>
      </c>
    </row>
    <row r="10" spans="2:7" ht="12.75" customHeight="1" x14ac:dyDescent="0.25">
      <c r="B10" s="46" t="s">
        <v>7</v>
      </c>
      <c r="C10" s="30">
        <f>+'FORMATO 5'!E43</f>
        <v>614807563</v>
      </c>
      <c r="D10" s="31">
        <f>+'FORMATO 5'!H43</f>
        <v>1153242177</v>
      </c>
      <c r="E10" s="31">
        <f>+'FORMATO 5'!I43</f>
        <v>1153242177</v>
      </c>
      <c r="G10" s="49"/>
    </row>
    <row r="11" spans="2:7" ht="12.75" customHeight="1" x14ac:dyDescent="0.25">
      <c r="B11" s="46" t="s">
        <v>8</v>
      </c>
      <c r="C11" s="30">
        <f>+'FORMATO 5'!E68</f>
        <v>1872450337</v>
      </c>
      <c r="D11" s="31">
        <f>+'FORMATO 5'!H68</f>
        <v>2720905871</v>
      </c>
      <c r="E11" s="31">
        <f>+'FORMATO 5'!I68</f>
        <v>2720905871</v>
      </c>
    </row>
    <row r="12" spans="2:7" ht="12.75" customHeight="1" x14ac:dyDescent="0.25">
      <c r="B12" s="46" t="s">
        <v>9</v>
      </c>
      <c r="C12" s="30">
        <v>0</v>
      </c>
      <c r="D12" s="31">
        <v>0</v>
      </c>
      <c r="E12" s="31">
        <v>0</v>
      </c>
    </row>
    <row r="13" spans="2:7" ht="12.75" customHeight="1" x14ac:dyDescent="0.25">
      <c r="B13" s="10"/>
      <c r="C13" s="30"/>
      <c r="D13" s="31"/>
      <c r="E13" s="31"/>
    </row>
    <row r="14" spans="2:7" ht="12.75" customHeight="1" x14ac:dyDescent="0.25">
      <c r="B14" s="45" t="s">
        <v>10</v>
      </c>
      <c r="C14" s="30">
        <f>SUM(C15:C16)</f>
        <v>2487257900</v>
      </c>
      <c r="D14" s="30">
        <f t="shared" ref="D14:E14" si="1">SUM(D15:D16)</f>
        <v>3835153817</v>
      </c>
      <c r="E14" s="30">
        <f t="shared" si="1"/>
        <v>3351513992</v>
      </c>
    </row>
    <row r="15" spans="2:7" ht="12.75" customHeight="1" x14ac:dyDescent="0.25">
      <c r="B15" s="46" t="s">
        <v>11</v>
      </c>
      <c r="C15" s="30">
        <f>+'FORMATO 6A'!D8</f>
        <v>614807563</v>
      </c>
      <c r="D15" s="31">
        <f>+'FORMATO 6A'!G8</f>
        <v>1134886073</v>
      </c>
      <c r="E15" s="31">
        <f>+'FORMATO 6A'!H8</f>
        <v>1009970886</v>
      </c>
    </row>
    <row r="16" spans="2:7" ht="12.75" customHeight="1" x14ac:dyDescent="0.25">
      <c r="B16" s="46" t="s">
        <v>12</v>
      </c>
      <c r="C16" s="30">
        <f>+'FORMATO 6A'!D83</f>
        <v>1872450337</v>
      </c>
      <c r="D16" s="31">
        <f>+'FORMATO 6A'!G83</f>
        <v>2700267744</v>
      </c>
      <c r="E16" s="31">
        <f>+'FORMATO 6A'!H83</f>
        <v>2341543106</v>
      </c>
    </row>
    <row r="17" spans="2:5" ht="12.75" customHeight="1" x14ac:dyDescent="0.25">
      <c r="B17" s="10"/>
      <c r="C17" s="30"/>
      <c r="D17" s="31"/>
      <c r="E17" s="31"/>
    </row>
    <row r="18" spans="2:5" ht="12.75" customHeight="1" x14ac:dyDescent="0.25">
      <c r="B18" s="45" t="s">
        <v>13</v>
      </c>
      <c r="C18" s="32"/>
      <c r="D18" s="31">
        <f t="shared" ref="D18:E18" si="2">SUM(D19:D20)</f>
        <v>0</v>
      </c>
      <c r="E18" s="31">
        <f t="shared" si="2"/>
        <v>0</v>
      </c>
    </row>
    <row r="19" spans="2:5" ht="12.75" customHeight="1" x14ac:dyDescent="0.25">
      <c r="B19" s="46" t="s">
        <v>14</v>
      </c>
      <c r="C19" s="32"/>
      <c r="D19" s="31"/>
      <c r="E19" s="31"/>
    </row>
    <row r="20" spans="2:5" ht="12.75" customHeight="1" x14ac:dyDescent="0.25">
      <c r="B20" s="46" t="s">
        <v>15</v>
      </c>
      <c r="C20" s="32"/>
      <c r="D20" s="31"/>
      <c r="E20" s="31"/>
    </row>
    <row r="21" spans="2:5" ht="12.75" customHeight="1" x14ac:dyDescent="0.25">
      <c r="B21" s="10"/>
      <c r="C21" s="30"/>
      <c r="D21" s="31"/>
      <c r="E21" s="31"/>
    </row>
    <row r="22" spans="2:5" ht="12.75" customHeight="1" x14ac:dyDescent="0.25">
      <c r="B22" s="45" t="s">
        <v>16</v>
      </c>
      <c r="C22" s="30">
        <f>+C9-C14+C18</f>
        <v>0</v>
      </c>
      <c r="D22" s="30">
        <f t="shared" ref="D22:E22" si="3">+D9-D14+D18</f>
        <v>38994231</v>
      </c>
      <c r="E22" s="30">
        <f t="shared" si="3"/>
        <v>522634056</v>
      </c>
    </row>
    <row r="23" spans="2:5" ht="12.75" customHeight="1" x14ac:dyDescent="0.25">
      <c r="B23" s="45" t="s">
        <v>17</v>
      </c>
      <c r="C23" s="30">
        <f>+C22-C12</f>
        <v>0</v>
      </c>
      <c r="D23" s="30">
        <f t="shared" ref="D23:E23" si="4">+D22-D12</f>
        <v>38994231</v>
      </c>
      <c r="E23" s="30">
        <f t="shared" si="4"/>
        <v>522634056</v>
      </c>
    </row>
    <row r="24" spans="2:5" ht="12.75" customHeight="1" x14ac:dyDescent="0.25">
      <c r="B24" s="45" t="s">
        <v>18</v>
      </c>
      <c r="C24" s="30">
        <f>+C23-C18</f>
        <v>0</v>
      </c>
      <c r="D24" s="30">
        <f t="shared" ref="D24:E24" si="5">+D23-D18</f>
        <v>38994231</v>
      </c>
      <c r="E24" s="30">
        <f t="shared" si="5"/>
        <v>522634056</v>
      </c>
    </row>
    <row r="25" spans="2:5" ht="12.75" customHeight="1" thickBot="1" x14ac:dyDescent="0.3">
      <c r="B25" s="11"/>
      <c r="C25" s="11"/>
      <c r="D25" s="7"/>
      <c r="E25" s="7"/>
    </row>
    <row r="26" spans="2:5" ht="12.75" customHeight="1" thickBot="1" x14ac:dyDescent="0.3"/>
    <row r="27" spans="2:5" ht="12.75" customHeight="1" x14ac:dyDescent="0.25">
      <c r="B27" s="200" t="s">
        <v>19</v>
      </c>
      <c r="C27" s="204" t="s">
        <v>20</v>
      </c>
      <c r="D27" s="202" t="s">
        <v>3</v>
      </c>
      <c r="E27" s="120" t="s">
        <v>4</v>
      </c>
    </row>
    <row r="28" spans="2:5" ht="12.75" customHeight="1" thickBot="1" x14ac:dyDescent="0.3">
      <c r="B28" s="201"/>
      <c r="C28" s="205"/>
      <c r="D28" s="203"/>
      <c r="E28" s="121" t="s">
        <v>21</v>
      </c>
    </row>
    <row r="29" spans="2:5" ht="12.75" customHeight="1" x14ac:dyDescent="0.25">
      <c r="B29" s="47"/>
      <c r="C29" s="12"/>
      <c r="D29" s="8"/>
      <c r="E29" s="8"/>
    </row>
    <row r="30" spans="2:5" ht="12.75" customHeight="1" x14ac:dyDescent="0.25">
      <c r="B30" s="114" t="s">
        <v>22</v>
      </c>
      <c r="C30" s="12">
        <v>0</v>
      </c>
      <c r="D30" s="8">
        <v>0</v>
      </c>
      <c r="E30" s="8">
        <v>0</v>
      </c>
    </row>
    <row r="31" spans="2:5" ht="12.75" customHeight="1" x14ac:dyDescent="0.25">
      <c r="B31" s="48" t="s">
        <v>23</v>
      </c>
      <c r="C31" s="12"/>
      <c r="D31" s="8"/>
      <c r="E31" s="8"/>
    </row>
    <row r="32" spans="2:5" ht="12.75" customHeight="1" x14ac:dyDescent="0.25">
      <c r="B32" s="48" t="s">
        <v>24</v>
      </c>
      <c r="C32" s="12"/>
      <c r="D32" s="8"/>
      <c r="E32" s="8"/>
    </row>
    <row r="33" spans="2:5" ht="12.75" customHeight="1" x14ac:dyDescent="0.25">
      <c r="B33" s="114" t="s">
        <v>25</v>
      </c>
      <c r="C33" s="12">
        <v>0</v>
      </c>
      <c r="D33" s="8">
        <v>0</v>
      </c>
      <c r="E33" s="8">
        <v>0</v>
      </c>
    </row>
    <row r="34" spans="2:5" ht="12.75" customHeight="1" x14ac:dyDescent="0.25">
      <c r="B34" s="48" t="s">
        <v>26</v>
      </c>
      <c r="C34" s="12"/>
      <c r="D34" s="8"/>
      <c r="E34" s="8"/>
    </row>
    <row r="35" spans="2:5" ht="12.75" customHeight="1" x14ac:dyDescent="0.25">
      <c r="B35" s="48" t="s">
        <v>27</v>
      </c>
      <c r="C35" s="12"/>
      <c r="D35" s="8"/>
      <c r="E35" s="8"/>
    </row>
    <row r="36" spans="2:5" ht="12.75" customHeight="1" x14ac:dyDescent="0.25">
      <c r="B36" s="12"/>
      <c r="C36" s="12"/>
      <c r="D36" s="8"/>
      <c r="E36" s="8"/>
    </row>
    <row r="37" spans="2:5" ht="12.75" customHeight="1" x14ac:dyDescent="0.25">
      <c r="B37" s="198" t="s">
        <v>28</v>
      </c>
      <c r="C37" s="198">
        <v>0</v>
      </c>
      <c r="D37" s="198">
        <v>0</v>
      </c>
      <c r="E37" s="198">
        <v>0</v>
      </c>
    </row>
    <row r="38" spans="2:5" ht="12.75" customHeight="1" thickBot="1" x14ac:dyDescent="0.3">
      <c r="B38" s="199"/>
      <c r="C38" s="199"/>
      <c r="D38" s="199"/>
      <c r="E38" s="199"/>
    </row>
    <row r="39" spans="2:5" ht="12.75" customHeight="1" x14ac:dyDescent="0.25">
      <c r="B39" s="200" t="s">
        <v>19</v>
      </c>
      <c r="C39" s="110" t="s">
        <v>2</v>
      </c>
      <c r="D39" s="202" t="s">
        <v>3</v>
      </c>
      <c r="E39" s="120" t="s">
        <v>4</v>
      </c>
    </row>
    <row r="40" spans="2:5" ht="12.75" customHeight="1" thickBot="1" x14ac:dyDescent="0.3">
      <c r="B40" s="201"/>
      <c r="C40" s="111" t="s">
        <v>29</v>
      </c>
      <c r="D40" s="203"/>
      <c r="E40" s="121" t="s">
        <v>21</v>
      </c>
    </row>
    <row r="41" spans="2:5" ht="12.75" customHeight="1" x14ac:dyDescent="0.25">
      <c r="B41" s="47"/>
      <c r="C41" s="12"/>
      <c r="D41" s="8"/>
      <c r="E41" s="8"/>
    </row>
    <row r="42" spans="2:5" ht="12.75" customHeight="1" x14ac:dyDescent="0.25">
      <c r="B42" s="12" t="s">
        <v>30</v>
      </c>
      <c r="C42" s="33">
        <f>+C10</f>
        <v>614807563</v>
      </c>
      <c r="D42" s="33">
        <f t="shared" ref="D42:E42" si="6">+D10</f>
        <v>1153242177</v>
      </c>
      <c r="E42" s="33">
        <f t="shared" si="6"/>
        <v>1153242177</v>
      </c>
    </row>
    <row r="43" spans="2:5" ht="12.75" customHeight="1" x14ac:dyDescent="0.25">
      <c r="B43" s="12" t="s">
        <v>31</v>
      </c>
      <c r="C43" s="12">
        <f>SUM(C44:C45)</f>
        <v>0</v>
      </c>
      <c r="D43" s="12">
        <f t="shared" ref="D43:E43" si="7">SUM(D44:D45)</f>
        <v>0</v>
      </c>
      <c r="E43" s="12">
        <f t="shared" si="7"/>
        <v>0</v>
      </c>
    </row>
    <row r="44" spans="2:5" ht="12.75" customHeight="1" x14ac:dyDescent="0.25">
      <c r="B44" s="48" t="s">
        <v>23</v>
      </c>
      <c r="C44" s="12">
        <v>0</v>
      </c>
      <c r="D44" s="12">
        <v>0</v>
      </c>
      <c r="E44" s="12">
        <v>0</v>
      </c>
    </row>
    <row r="45" spans="2:5" ht="12.75" customHeight="1" x14ac:dyDescent="0.25">
      <c r="B45" s="48" t="s">
        <v>26</v>
      </c>
      <c r="C45" s="12">
        <v>0</v>
      </c>
      <c r="D45" s="12">
        <v>0</v>
      </c>
      <c r="E45" s="12">
        <v>0</v>
      </c>
    </row>
    <row r="46" spans="2:5" ht="12.75" customHeight="1" x14ac:dyDescent="0.25">
      <c r="B46" s="12"/>
      <c r="C46" s="12"/>
      <c r="D46" s="8"/>
      <c r="E46" s="8"/>
    </row>
    <row r="47" spans="2:5" ht="12.75" customHeight="1" x14ac:dyDescent="0.25">
      <c r="B47" s="12" t="s">
        <v>11</v>
      </c>
      <c r="C47" s="33">
        <f>+C15</f>
        <v>614807563</v>
      </c>
      <c r="D47" s="33">
        <f t="shared" ref="D47:E47" si="8">+D15</f>
        <v>1134886073</v>
      </c>
      <c r="E47" s="33">
        <f t="shared" si="8"/>
        <v>1009970886</v>
      </c>
    </row>
    <row r="48" spans="2:5" ht="12.75" customHeight="1" x14ac:dyDescent="0.25">
      <c r="B48" s="12"/>
      <c r="C48" s="12"/>
      <c r="D48" s="8"/>
      <c r="E48" s="8"/>
    </row>
    <row r="49" spans="2:5" ht="12.75" customHeight="1" x14ac:dyDescent="0.25">
      <c r="B49" s="12" t="s">
        <v>14</v>
      </c>
      <c r="C49" s="13"/>
      <c r="D49" s="8"/>
      <c r="E49" s="8"/>
    </row>
    <row r="50" spans="2:5" ht="12.75" customHeight="1" x14ac:dyDescent="0.25">
      <c r="B50" s="12"/>
      <c r="C50" s="12"/>
      <c r="D50" s="8"/>
      <c r="E50" s="8"/>
    </row>
    <row r="51" spans="2:5" ht="12.75" customHeight="1" x14ac:dyDescent="0.25">
      <c r="B51" s="114" t="s">
        <v>32</v>
      </c>
      <c r="C51" s="43">
        <f>+C42+C43-C47+C49</f>
        <v>0</v>
      </c>
      <c r="D51" s="43">
        <f t="shared" ref="D51:E51" si="9">+D42+D43-D47+D49</f>
        <v>18356104</v>
      </c>
      <c r="E51" s="43">
        <f t="shared" si="9"/>
        <v>143271291</v>
      </c>
    </row>
    <row r="52" spans="2:5" ht="12.75" customHeight="1" x14ac:dyDescent="0.25">
      <c r="B52" s="114" t="s">
        <v>33</v>
      </c>
      <c r="C52" s="43">
        <f>+C51-C43</f>
        <v>0</v>
      </c>
      <c r="D52" s="43">
        <f t="shared" ref="D52:E52" si="10">+D51-D43</f>
        <v>18356104</v>
      </c>
      <c r="E52" s="43">
        <f t="shared" si="10"/>
        <v>143271291</v>
      </c>
    </row>
    <row r="53" spans="2:5" ht="12.75" customHeight="1" thickBot="1" x14ac:dyDescent="0.3">
      <c r="B53" s="14"/>
      <c r="C53" s="14"/>
      <c r="D53" s="9"/>
      <c r="E53" s="9"/>
    </row>
    <row r="54" spans="2:5" ht="12.75" customHeight="1" x14ac:dyDescent="0.25">
      <c r="B54" s="200" t="s">
        <v>19</v>
      </c>
      <c r="C54" s="204" t="s">
        <v>20</v>
      </c>
      <c r="D54" s="202" t="s">
        <v>3</v>
      </c>
      <c r="E54" s="120" t="s">
        <v>4</v>
      </c>
    </row>
    <row r="55" spans="2:5" ht="12.75" customHeight="1" thickBot="1" x14ac:dyDescent="0.3">
      <c r="B55" s="201"/>
      <c r="C55" s="205"/>
      <c r="D55" s="203"/>
      <c r="E55" s="121" t="s">
        <v>21</v>
      </c>
    </row>
    <row r="56" spans="2:5" ht="12.75" customHeight="1" x14ac:dyDescent="0.25">
      <c r="B56" s="47"/>
      <c r="C56" s="12"/>
      <c r="D56" s="8"/>
      <c r="E56" s="8"/>
    </row>
    <row r="57" spans="2:5" ht="12.75" customHeight="1" x14ac:dyDescent="0.25">
      <c r="B57" s="12" t="s">
        <v>8</v>
      </c>
      <c r="C57" s="33">
        <f>+C11</f>
        <v>1872450337</v>
      </c>
      <c r="D57" s="33">
        <f t="shared" ref="D57:E57" si="11">+D11</f>
        <v>2720905871</v>
      </c>
      <c r="E57" s="33">
        <f t="shared" si="11"/>
        <v>2720905871</v>
      </c>
    </row>
    <row r="58" spans="2:5" ht="12.75" customHeight="1" x14ac:dyDescent="0.25">
      <c r="B58" s="12" t="s">
        <v>34</v>
      </c>
      <c r="C58" s="12">
        <f>SUM(C59:C60)</f>
        <v>0</v>
      </c>
      <c r="D58" s="12">
        <f t="shared" ref="D58:E58" si="12">SUM(D59:D60)</f>
        <v>0</v>
      </c>
      <c r="E58" s="12">
        <f t="shared" si="12"/>
        <v>0</v>
      </c>
    </row>
    <row r="59" spans="2:5" ht="12.75" customHeight="1" x14ac:dyDescent="0.25">
      <c r="B59" s="48" t="s">
        <v>24</v>
      </c>
      <c r="C59" s="12">
        <v>0</v>
      </c>
      <c r="D59" s="12">
        <v>0</v>
      </c>
      <c r="E59" s="12">
        <v>0</v>
      </c>
    </row>
    <row r="60" spans="2:5" ht="12.75" customHeight="1" x14ac:dyDescent="0.25">
      <c r="B60" s="48" t="s">
        <v>27</v>
      </c>
      <c r="C60" s="12">
        <v>0</v>
      </c>
      <c r="D60" s="12">
        <v>0</v>
      </c>
      <c r="E60" s="12">
        <v>0</v>
      </c>
    </row>
    <row r="61" spans="2:5" ht="12.75" customHeight="1" x14ac:dyDescent="0.25">
      <c r="B61" s="12"/>
      <c r="C61" s="12"/>
      <c r="D61" s="8"/>
      <c r="E61" s="8"/>
    </row>
    <row r="62" spans="2:5" ht="12.75" customHeight="1" x14ac:dyDescent="0.25">
      <c r="B62" s="12" t="s">
        <v>35</v>
      </c>
      <c r="C62" s="33">
        <f>+C16</f>
        <v>1872450337</v>
      </c>
      <c r="D62" s="33">
        <f t="shared" ref="D62:E62" si="13">+D16</f>
        <v>2700267744</v>
      </c>
      <c r="E62" s="33">
        <f t="shared" si="13"/>
        <v>2341543106</v>
      </c>
    </row>
    <row r="63" spans="2:5" ht="12.75" customHeight="1" x14ac:dyDescent="0.25">
      <c r="B63" s="12"/>
      <c r="C63" s="12"/>
      <c r="D63" s="8"/>
      <c r="E63" s="8"/>
    </row>
    <row r="64" spans="2:5" ht="12.75" customHeight="1" x14ac:dyDescent="0.25">
      <c r="B64" s="12" t="s">
        <v>15</v>
      </c>
      <c r="C64" s="13"/>
      <c r="D64" s="8"/>
      <c r="E64" s="8"/>
    </row>
    <row r="65" spans="2:5" ht="12.75" customHeight="1" x14ac:dyDescent="0.25">
      <c r="B65" s="12"/>
      <c r="C65" s="12"/>
      <c r="D65" s="8"/>
      <c r="E65" s="8"/>
    </row>
    <row r="66" spans="2:5" ht="12.75" customHeight="1" x14ac:dyDescent="0.25">
      <c r="B66" s="114" t="s">
        <v>36</v>
      </c>
      <c r="C66" s="43">
        <f>+C57+C58-C62+C64</f>
        <v>0</v>
      </c>
      <c r="D66" s="43">
        <f t="shared" ref="D66:E66" si="14">+D57+D58-D62+D64</f>
        <v>20638127</v>
      </c>
      <c r="E66" s="43">
        <f t="shared" si="14"/>
        <v>379362765</v>
      </c>
    </row>
    <row r="67" spans="2:5" ht="12.75" customHeight="1" thickBot="1" x14ac:dyDescent="0.3">
      <c r="B67" s="115" t="s">
        <v>37</v>
      </c>
      <c r="C67" s="44">
        <v>0</v>
      </c>
      <c r="D67" s="44">
        <f>+D66-D58</f>
        <v>20638127</v>
      </c>
      <c r="E67" s="44">
        <f>+E66-E58</f>
        <v>379362765</v>
      </c>
    </row>
    <row r="68" spans="2:5" ht="9.75" customHeight="1" x14ac:dyDescent="0.25"/>
  </sheetData>
  <mergeCells count="18">
    <mergeCell ref="B2:E2"/>
    <mergeCell ref="B3:E3"/>
    <mergeCell ref="B4:E4"/>
    <mergeCell ref="B5:E5"/>
    <mergeCell ref="B6:B7"/>
    <mergeCell ref="D6:D7"/>
    <mergeCell ref="B27:B28"/>
    <mergeCell ref="C27:C28"/>
    <mergeCell ref="D27:D28"/>
    <mergeCell ref="B37:B38"/>
    <mergeCell ref="C37:C38"/>
    <mergeCell ref="D37:D38"/>
    <mergeCell ref="E37:E38"/>
    <mergeCell ref="B39:B40"/>
    <mergeCell ref="D39:D40"/>
    <mergeCell ref="B54:B55"/>
    <mergeCell ref="C54:C55"/>
    <mergeCell ref="D54:D55"/>
  </mergeCells>
  <pageMargins left="0.7" right="0.7" top="0.75" bottom="0.75" header="0.3" footer="0.3"/>
  <pageSetup scale="7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L88"/>
  <sheetViews>
    <sheetView view="pageBreakPreview" zoomScale="130" zoomScaleNormal="190" zoomScaleSheetLayoutView="130" workbookViewId="0">
      <pane xSplit="1" topLeftCell="B1" activePane="topRight" state="frozen"/>
      <selection activeCell="D19" sqref="D19"/>
      <selection pane="topRight" activeCell="B1" sqref="B1"/>
    </sheetView>
  </sheetViews>
  <sheetFormatPr baseColWidth="10" defaultRowHeight="15" x14ac:dyDescent="0.25"/>
  <cols>
    <col min="1" max="1" width="1" customWidth="1"/>
    <col min="2" max="2" width="4.28515625" customWidth="1"/>
    <col min="3" max="3" width="5" customWidth="1"/>
    <col min="4" max="4" width="49" customWidth="1"/>
    <col min="5" max="5" width="10.85546875" bestFit="1" customWidth="1"/>
    <col min="6" max="6" width="10.28515625" customWidth="1"/>
    <col min="7" max="9" width="10.85546875" bestFit="1" customWidth="1"/>
    <col min="10" max="10" width="11" bestFit="1" customWidth="1"/>
    <col min="12" max="12" width="13.28515625" bestFit="1" customWidth="1"/>
  </cols>
  <sheetData>
    <row r="1" spans="2:11" ht="15.75" thickBot="1" x14ac:dyDescent="0.3"/>
    <row r="2" spans="2:11" x14ac:dyDescent="0.25">
      <c r="B2" s="162" t="s">
        <v>176</v>
      </c>
      <c r="C2" s="163"/>
      <c r="D2" s="163"/>
      <c r="E2" s="163"/>
      <c r="F2" s="163"/>
      <c r="G2" s="163"/>
      <c r="H2" s="163"/>
      <c r="I2" s="163"/>
      <c r="J2" s="164"/>
    </row>
    <row r="3" spans="2:11" x14ac:dyDescent="0.25">
      <c r="B3" s="226" t="s">
        <v>372</v>
      </c>
      <c r="C3" s="227"/>
      <c r="D3" s="227"/>
      <c r="E3" s="227"/>
      <c r="F3" s="227"/>
      <c r="G3" s="227"/>
      <c r="H3" s="227"/>
      <c r="I3" s="227"/>
      <c r="J3" s="228"/>
    </row>
    <row r="4" spans="2:11" x14ac:dyDescent="0.25">
      <c r="B4" s="226" t="str">
        <f>+'FORMATO 2'!B4:J4</f>
        <v>Del 1 de enero al 31 de diciembre de 2021 (b)</v>
      </c>
      <c r="C4" s="227"/>
      <c r="D4" s="227"/>
      <c r="E4" s="227"/>
      <c r="F4" s="227"/>
      <c r="G4" s="227"/>
      <c r="H4" s="227"/>
      <c r="I4" s="227"/>
      <c r="J4" s="228"/>
    </row>
    <row r="5" spans="2:11" ht="15.75" thickBot="1" x14ac:dyDescent="0.3">
      <c r="B5" s="229" t="s">
        <v>0</v>
      </c>
      <c r="C5" s="230"/>
      <c r="D5" s="230"/>
      <c r="E5" s="230"/>
      <c r="F5" s="230"/>
      <c r="G5" s="230"/>
      <c r="H5" s="230"/>
      <c r="I5" s="230"/>
      <c r="J5" s="231"/>
    </row>
    <row r="6" spans="2:11" ht="15.75" thickBot="1" x14ac:dyDescent="0.3">
      <c r="B6" s="232"/>
      <c r="C6" s="233"/>
      <c r="D6" s="234"/>
      <c r="E6" s="235" t="s">
        <v>373</v>
      </c>
      <c r="F6" s="236"/>
      <c r="G6" s="236"/>
      <c r="H6" s="236"/>
      <c r="I6" s="237"/>
      <c r="J6" s="202" t="s">
        <v>374</v>
      </c>
    </row>
    <row r="7" spans="2:11" x14ac:dyDescent="0.25">
      <c r="B7" s="239" t="s">
        <v>19</v>
      </c>
      <c r="C7" s="240"/>
      <c r="D7" s="241"/>
      <c r="E7" s="202" t="s">
        <v>375</v>
      </c>
      <c r="F7" s="204" t="s">
        <v>38</v>
      </c>
      <c r="G7" s="202" t="s">
        <v>39</v>
      </c>
      <c r="H7" s="202" t="s">
        <v>3</v>
      </c>
      <c r="I7" s="202" t="s">
        <v>376</v>
      </c>
      <c r="J7" s="238"/>
    </row>
    <row r="8" spans="2:11" ht="15.75" thickBot="1" x14ac:dyDescent="0.3">
      <c r="B8" s="242" t="s">
        <v>377</v>
      </c>
      <c r="C8" s="243"/>
      <c r="D8" s="244"/>
      <c r="E8" s="203"/>
      <c r="F8" s="205"/>
      <c r="G8" s="203"/>
      <c r="H8" s="203"/>
      <c r="I8" s="203"/>
      <c r="J8" s="203"/>
    </row>
    <row r="9" spans="2:11" ht="12" customHeight="1" x14ac:dyDescent="0.25">
      <c r="B9" s="245"/>
      <c r="C9" s="246"/>
      <c r="D9" s="247"/>
      <c r="E9" s="103"/>
      <c r="F9" s="103"/>
      <c r="G9" s="103"/>
      <c r="H9" s="103"/>
      <c r="I9" s="103"/>
      <c r="J9" s="103"/>
    </row>
    <row r="10" spans="2:11" ht="12" customHeight="1" x14ac:dyDescent="0.25">
      <c r="B10" s="221" t="s">
        <v>378</v>
      </c>
      <c r="C10" s="222"/>
      <c r="D10" s="225"/>
      <c r="E10" s="148"/>
      <c r="F10" s="148"/>
      <c r="G10" s="148"/>
      <c r="H10" s="148"/>
      <c r="I10" s="148"/>
      <c r="J10" s="148"/>
    </row>
    <row r="11" spans="2:11" ht="12" customHeight="1" x14ac:dyDescent="0.25">
      <c r="B11" s="15"/>
      <c r="C11" s="215" t="s">
        <v>379</v>
      </c>
      <c r="D11" s="216"/>
      <c r="E11" s="149">
        <v>0</v>
      </c>
      <c r="F11" s="150">
        <f t="shared" ref="F11:F14" si="0">+G11-E11</f>
        <v>0</v>
      </c>
      <c r="G11" s="149">
        <v>0</v>
      </c>
      <c r="H11" s="149">
        <v>0</v>
      </c>
      <c r="I11" s="151">
        <v>0</v>
      </c>
      <c r="J11" s="149">
        <f>+I11-E11</f>
        <v>0</v>
      </c>
    </row>
    <row r="12" spans="2:11" ht="12" customHeight="1" x14ac:dyDescent="0.25">
      <c r="B12" s="15"/>
      <c r="C12" s="215" t="s">
        <v>380</v>
      </c>
      <c r="D12" s="216"/>
      <c r="E12" s="149">
        <v>0</v>
      </c>
      <c r="F12" s="150">
        <f t="shared" si="0"/>
        <v>0</v>
      </c>
      <c r="G12" s="149">
        <v>0</v>
      </c>
      <c r="H12" s="149">
        <v>0</v>
      </c>
      <c r="I12" s="151">
        <v>0</v>
      </c>
      <c r="J12" s="149">
        <f t="shared" ref="J12:J41" si="1">+I12-E12</f>
        <v>0</v>
      </c>
    </row>
    <row r="13" spans="2:11" ht="12" customHeight="1" x14ac:dyDescent="0.25">
      <c r="B13" s="15"/>
      <c r="C13" s="215" t="s">
        <v>381</v>
      </c>
      <c r="D13" s="216"/>
      <c r="E13" s="149">
        <v>0</v>
      </c>
      <c r="F13" s="150">
        <f t="shared" si="0"/>
        <v>0</v>
      </c>
      <c r="G13" s="149">
        <v>0</v>
      </c>
      <c r="H13" s="149">
        <v>0</v>
      </c>
      <c r="I13" s="151">
        <v>0</v>
      </c>
      <c r="J13" s="149">
        <f t="shared" si="1"/>
        <v>0</v>
      </c>
    </row>
    <row r="14" spans="2:11" ht="12" customHeight="1" x14ac:dyDescent="0.25">
      <c r="B14" s="15"/>
      <c r="C14" s="215" t="s">
        <v>382</v>
      </c>
      <c r="D14" s="216"/>
      <c r="E14" s="149">
        <v>0</v>
      </c>
      <c r="F14" s="150">
        <f t="shared" si="0"/>
        <v>0</v>
      </c>
      <c r="G14" s="149">
        <v>0</v>
      </c>
      <c r="H14" s="149">
        <v>0</v>
      </c>
      <c r="I14" s="151">
        <v>0</v>
      </c>
      <c r="J14" s="149">
        <f t="shared" si="1"/>
        <v>0</v>
      </c>
    </row>
    <row r="15" spans="2:11" ht="12" customHeight="1" x14ac:dyDescent="0.25">
      <c r="B15" s="15"/>
      <c r="C15" s="215" t="s">
        <v>383</v>
      </c>
      <c r="D15" s="216"/>
      <c r="E15" s="151">
        <v>0</v>
      </c>
      <c r="F15" s="150">
        <v>4398862</v>
      </c>
      <c r="G15" s="160">
        <f>+E15+F15</f>
        <v>4398862</v>
      </c>
      <c r="H15" s="149">
        <v>4398862</v>
      </c>
      <c r="I15" s="151">
        <v>4398862</v>
      </c>
      <c r="J15" s="151">
        <f t="shared" si="1"/>
        <v>4398862</v>
      </c>
      <c r="K15" s="134"/>
    </row>
    <row r="16" spans="2:11" ht="12" customHeight="1" x14ac:dyDescent="0.25">
      <c r="B16" s="15"/>
      <c r="C16" s="215" t="s">
        <v>384</v>
      </c>
      <c r="D16" s="216"/>
      <c r="E16" s="151">
        <v>0</v>
      </c>
      <c r="F16" s="150">
        <v>0</v>
      </c>
      <c r="G16" s="149">
        <f>+E16+F16</f>
        <v>0</v>
      </c>
      <c r="H16" s="149">
        <v>0</v>
      </c>
      <c r="I16" s="151">
        <v>0</v>
      </c>
      <c r="J16" s="151">
        <f t="shared" si="1"/>
        <v>0</v>
      </c>
      <c r="K16" s="134"/>
    </row>
    <row r="17" spans="2:11" ht="12" customHeight="1" x14ac:dyDescent="0.25">
      <c r="B17" s="15"/>
      <c r="C17" s="215" t="s">
        <v>385</v>
      </c>
      <c r="D17" s="216"/>
      <c r="E17" s="151">
        <v>0</v>
      </c>
      <c r="F17" s="150">
        <v>11710279</v>
      </c>
      <c r="G17" s="160">
        <f>+E17+F17</f>
        <v>11710279</v>
      </c>
      <c r="H17" s="149">
        <v>11710279</v>
      </c>
      <c r="I17" s="151">
        <v>11710279</v>
      </c>
      <c r="J17" s="151">
        <f t="shared" si="1"/>
        <v>11710279</v>
      </c>
      <c r="K17" s="134"/>
    </row>
    <row r="18" spans="2:11" ht="12" customHeight="1" x14ac:dyDescent="0.25">
      <c r="B18" s="15"/>
      <c r="C18" s="215" t="s">
        <v>386</v>
      </c>
      <c r="D18" s="216"/>
      <c r="E18" s="152">
        <v>0</v>
      </c>
      <c r="F18" s="152">
        <f t="shared" ref="F18:I18" si="2">SUM(F19:F29)</f>
        <v>0</v>
      </c>
      <c r="G18" s="152">
        <f t="shared" si="2"/>
        <v>0</v>
      </c>
      <c r="H18" s="152">
        <f t="shared" si="2"/>
        <v>0</v>
      </c>
      <c r="I18" s="152">
        <f t="shared" si="2"/>
        <v>0</v>
      </c>
      <c r="J18" s="150">
        <f t="shared" ref="J18" si="3">SUM(J19:J29)</f>
        <v>0</v>
      </c>
    </row>
    <row r="19" spans="2:11" ht="12" customHeight="1" x14ac:dyDescent="0.25">
      <c r="B19" s="15"/>
      <c r="C19" s="116"/>
      <c r="D19" s="117" t="s">
        <v>387</v>
      </c>
      <c r="E19" s="151">
        <v>0</v>
      </c>
      <c r="F19" s="150">
        <f t="shared" ref="F19:F41" si="4">+G19-E19</f>
        <v>0</v>
      </c>
      <c r="G19" s="149">
        <v>0</v>
      </c>
      <c r="H19" s="149">
        <v>0</v>
      </c>
      <c r="I19" s="149">
        <v>0</v>
      </c>
      <c r="J19" s="149">
        <f t="shared" si="1"/>
        <v>0</v>
      </c>
    </row>
    <row r="20" spans="2:11" ht="12" customHeight="1" x14ac:dyDescent="0.25">
      <c r="B20" s="15"/>
      <c r="C20" s="116"/>
      <c r="D20" s="117" t="s">
        <v>388</v>
      </c>
      <c r="E20" s="151">
        <v>0</v>
      </c>
      <c r="F20" s="150">
        <f t="shared" si="4"/>
        <v>0</v>
      </c>
      <c r="G20" s="149">
        <v>0</v>
      </c>
      <c r="H20" s="149">
        <v>0</v>
      </c>
      <c r="I20" s="151">
        <v>0</v>
      </c>
      <c r="J20" s="149">
        <f t="shared" si="1"/>
        <v>0</v>
      </c>
    </row>
    <row r="21" spans="2:11" ht="12" customHeight="1" x14ac:dyDescent="0.25">
      <c r="B21" s="15"/>
      <c r="C21" s="116"/>
      <c r="D21" s="117" t="s">
        <v>389</v>
      </c>
      <c r="E21" s="151">
        <v>0</v>
      </c>
      <c r="F21" s="150">
        <f t="shared" si="4"/>
        <v>0</v>
      </c>
      <c r="G21" s="149">
        <v>0</v>
      </c>
      <c r="H21" s="149">
        <v>0</v>
      </c>
      <c r="I21" s="151">
        <v>0</v>
      </c>
      <c r="J21" s="149">
        <f t="shared" si="1"/>
        <v>0</v>
      </c>
    </row>
    <row r="22" spans="2:11" ht="12" customHeight="1" x14ac:dyDescent="0.25">
      <c r="B22" s="15"/>
      <c r="C22" s="116"/>
      <c r="D22" s="117" t="s">
        <v>390</v>
      </c>
      <c r="E22" s="151">
        <v>0</v>
      </c>
      <c r="F22" s="150">
        <f t="shared" si="4"/>
        <v>0</v>
      </c>
      <c r="G22" s="149">
        <v>0</v>
      </c>
      <c r="H22" s="149">
        <v>0</v>
      </c>
      <c r="I22" s="151">
        <v>0</v>
      </c>
      <c r="J22" s="149">
        <f t="shared" si="1"/>
        <v>0</v>
      </c>
    </row>
    <row r="23" spans="2:11" ht="12" customHeight="1" x14ac:dyDescent="0.25">
      <c r="B23" s="15"/>
      <c r="C23" s="116"/>
      <c r="D23" s="117" t="s">
        <v>391</v>
      </c>
      <c r="E23" s="151">
        <v>0</v>
      </c>
      <c r="F23" s="150">
        <f t="shared" si="4"/>
        <v>0</v>
      </c>
      <c r="G23" s="149">
        <v>0</v>
      </c>
      <c r="H23" s="149">
        <v>0</v>
      </c>
      <c r="I23" s="151">
        <v>0</v>
      </c>
      <c r="J23" s="149">
        <f t="shared" si="1"/>
        <v>0</v>
      </c>
    </row>
    <row r="24" spans="2:11" ht="12" customHeight="1" x14ac:dyDescent="0.25">
      <c r="B24" s="15"/>
      <c r="C24" s="116"/>
      <c r="D24" s="117" t="s">
        <v>392</v>
      </c>
      <c r="E24" s="151">
        <v>0</v>
      </c>
      <c r="F24" s="150">
        <f t="shared" si="4"/>
        <v>0</v>
      </c>
      <c r="G24" s="149">
        <v>0</v>
      </c>
      <c r="H24" s="149">
        <v>0</v>
      </c>
      <c r="I24" s="151">
        <v>0</v>
      </c>
      <c r="J24" s="149">
        <f t="shared" si="1"/>
        <v>0</v>
      </c>
    </row>
    <row r="25" spans="2:11" ht="12" customHeight="1" x14ac:dyDescent="0.25">
      <c r="B25" s="15"/>
      <c r="C25" s="116"/>
      <c r="D25" s="117" t="s">
        <v>393</v>
      </c>
      <c r="E25" s="151">
        <v>0</v>
      </c>
      <c r="F25" s="150">
        <f t="shared" si="4"/>
        <v>0</v>
      </c>
      <c r="G25" s="149">
        <v>0</v>
      </c>
      <c r="H25" s="149">
        <v>0</v>
      </c>
      <c r="I25" s="151">
        <v>0</v>
      </c>
      <c r="J25" s="149">
        <f t="shared" si="1"/>
        <v>0</v>
      </c>
    </row>
    <row r="26" spans="2:11" ht="12" customHeight="1" x14ac:dyDescent="0.25">
      <c r="B26" s="15"/>
      <c r="C26" s="116"/>
      <c r="D26" s="117" t="s">
        <v>394</v>
      </c>
      <c r="E26" s="151">
        <v>0</v>
      </c>
      <c r="F26" s="150">
        <f t="shared" si="4"/>
        <v>0</v>
      </c>
      <c r="G26" s="149">
        <v>0</v>
      </c>
      <c r="H26" s="149">
        <v>0</v>
      </c>
      <c r="I26" s="151">
        <v>0</v>
      </c>
      <c r="J26" s="149">
        <f t="shared" si="1"/>
        <v>0</v>
      </c>
    </row>
    <row r="27" spans="2:11" ht="12" customHeight="1" x14ac:dyDescent="0.25">
      <c r="B27" s="15"/>
      <c r="C27" s="116"/>
      <c r="D27" s="117" t="s">
        <v>395</v>
      </c>
      <c r="E27" s="151">
        <v>0</v>
      </c>
      <c r="F27" s="150">
        <f t="shared" si="4"/>
        <v>0</v>
      </c>
      <c r="G27" s="149">
        <v>0</v>
      </c>
      <c r="H27" s="149">
        <v>0</v>
      </c>
      <c r="I27" s="151">
        <v>0</v>
      </c>
      <c r="J27" s="149">
        <f t="shared" si="1"/>
        <v>0</v>
      </c>
    </row>
    <row r="28" spans="2:11" ht="12" customHeight="1" x14ac:dyDescent="0.25">
      <c r="B28" s="15"/>
      <c r="C28" s="116"/>
      <c r="D28" s="117" t="s">
        <v>396</v>
      </c>
      <c r="E28" s="151">
        <v>0</v>
      </c>
      <c r="F28" s="150">
        <f t="shared" si="4"/>
        <v>0</v>
      </c>
      <c r="G28" s="149">
        <v>0</v>
      </c>
      <c r="H28" s="149">
        <v>0</v>
      </c>
      <c r="I28" s="151">
        <v>0</v>
      </c>
      <c r="J28" s="149">
        <f t="shared" si="1"/>
        <v>0</v>
      </c>
    </row>
    <row r="29" spans="2:11" ht="12" customHeight="1" x14ac:dyDescent="0.25">
      <c r="B29" s="15"/>
      <c r="C29" s="116"/>
      <c r="D29" s="117" t="s">
        <v>397</v>
      </c>
      <c r="E29" s="151">
        <v>0</v>
      </c>
      <c r="F29" s="150">
        <f t="shared" si="4"/>
        <v>0</v>
      </c>
      <c r="G29" s="149">
        <v>0</v>
      </c>
      <c r="H29" s="149">
        <v>0</v>
      </c>
      <c r="I29" s="151">
        <v>0</v>
      </c>
      <c r="J29" s="149">
        <f t="shared" si="1"/>
        <v>0</v>
      </c>
    </row>
    <row r="30" spans="2:11" ht="12" customHeight="1" x14ac:dyDescent="0.25">
      <c r="B30" s="15"/>
      <c r="C30" s="215" t="s">
        <v>398</v>
      </c>
      <c r="D30" s="216"/>
      <c r="E30" s="151">
        <f>SUM(E31:E35)</f>
        <v>0</v>
      </c>
      <c r="F30" s="150">
        <f t="shared" si="4"/>
        <v>0</v>
      </c>
      <c r="G30" s="149">
        <v>0</v>
      </c>
      <c r="H30" s="149">
        <f t="shared" ref="H30:J30" si="5">SUM(H31:H35)</f>
        <v>0</v>
      </c>
      <c r="I30" s="151">
        <f t="shared" si="5"/>
        <v>0</v>
      </c>
      <c r="J30" s="149">
        <f t="shared" si="5"/>
        <v>0</v>
      </c>
    </row>
    <row r="31" spans="2:11" ht="12" customHeight="1" x14ac:dyDescent="0.25">
      <c r="B31" s="15"/>
      <c r="C31" s="116"/>
      <c r="D31" s="117" t="s">
        <v>399</v>
      </c>
      <c r="E31" s="151">
        <v>0</v>
      </c>
      <c r="F31" s="150">
        <f t="shared" si="4"/>
        <v>0</v>
      </c>
      <c r="G31" s="149">
        <v>0</v>
      </c>
      <c r="H31" s="149">
        <v>0</v>
      </c>
      <c r="I31" s="151">
        <v>0</v>
      </c>
      <c r="J31" s="149">
        <f t="shared" si="1"/>
        <v>0</v>
      </c>
    </row>
    <row r="32" spans="2:11" ht="12" customHeight="1" x14ac:dyDescent="0.25">
      <c r="B32" s="15"/>
      <c r="C32" s="116"/>
      <c r="D32" s="117" t="s">
        <v>400</v>
      </c>
      <c r="E32" s="151"/>
      <c r="F32" s="150">
        <f t="shared" si="4"/>
        <v>0</v>
      </c>
      <c r="G32" s="149">
        <v>0</v>
      </c>
      <c r="H32" s="149">
        <v>0</v>
      </c>
      <c r="I32" s="151">
        <v>0</v>
      </c>
      <c r="J32" s="149">
        <f t="shared" si="1"/>
        <v>0</v>
      </c>
    </row>
    <row r="33" spans="2:10" ht="12" customHeight="1" x14ac:dyDescent="0.25">
      <c r="B33" s="15"/>
      <c r="C33" s="116"/>
      <c r="D33" s="117" t="s">
        <v>401</v>
      </c>
      <c r="E33" s="151">
        <v>0</v>
      </c>
      <c r="F33" s="150">
        <f t="shared" si="4"/>
        <v>0</v>
      </c>
      <c r="G33" s="149">
        <v>0</v>
      </c>
      <c r="H33" s="149">
        <v>0</v>
      </c>
      <c r="I33" s="151">
        <v>0</v>
      </c>
      <c r="J33" s="149">
        <f t="shared" si="1"/>
        <v>0</v>
      </c>
    </row>
    <row r="34" spans="2:10" ht="12" customHeight="1" x14ac:dyDescent="0.25">
      <c r="B34" s="15"/>
      <c r="C34" s="116"/>
      <c r="D34" s="117" t="s">
        <v>402</v>
      </c>
      <c r="E34" s="151">
        <v>0</v>
      </c>
      <c r="F34" s="150">
        <f t="shared" si="4"/>
        <v>0</v>
      </c>
      <c r="G34" s="149">
        <v>0</v>
      </c>
      <c r="H34" s="149">
        <v>0</v>
      </c>
      <c r="I34" s="151">
        <v>0</v>
      </c>
      <c r="J34" s="149">
        <f t="shared" si="1"/>
        <v>0</v>
      </c>
    </row>
    <row r="35" spans="2:10" ht="12" customHeight="1" x14ac:dyDescent="0.25">
      <c r="B35" s="15"/>
      <c r="C35" s="116"/>
      <c r="D35" s="117" t="s">
        <v>403</v>
      </c>
      <c r="E35" s="151">
        <v>0</v>
      </c>
      <c r="F35" s="150">
        <f t="shared" si="4"/>
        <v>0</v>
      </c>
      <c r="G35" s="149">
        <v>0</v>
      </c>
      <c r="H35" s="149">
        <v>0</v>
      </c>
      <c r="I35" s="151">
        <v>0</v>
      </c>
      <c r="J35" s="149">
        <f t="shared" si="1"/>
        <v>0</v>
      </c>
    </row>
    <row r="36" spans="2:10" ht="12" customHeight="1" x14ac:dyDescent="0.25">
      <c r="B36" s="15"/>
      <c r="C36" s="215" t="s">
        <v>404</v>
      </c>
      <c r="D36" s="216"/>
      <c r="E36" s="151">
        <v>614807563</v>
      </c>
      <c r="F36" s="150">
        <v>522325473</v>
      </c>
      <c r="G36" s="149">
        <v>1137133036</v>
      </c>
      <c r="H36" s="149">
        <v>1137133036</v>
      </c>
      <c r="I36" s="151">
        <v>1137133036</v>
      </c>
      <c r="J36" s="149">
        <f t="shared" si="1"/>
        <v>522325473</v>
      </c>
    </row>
    <row r="37" spans="2:10" ht="12" customHeight="1" x14ac:dyDescent="0.25">
      <c r="B37" s="15"/>
      <c r="C37" s="215" t="s">
        <v>405</v>
      </c>
      <c r="D37" s="216"/>
      <c r="E37" s="151">
        <f>+E38</f>
        <v>0</v>
      </c>
      <c r="F37" s="150">
        <f t="shared" si="4"/>
        <v>0</v>
      </c>
      <c r="G37" s="149">
        <v>0</v>
      </c>
      <c r="H37" s="149">
        <f t="shared" ref="H37:J37" si="6">+H38</f>
        <v>0</v>
      </c>
      <c r="I37" s="151">
        <f t="shared" si="6"/>
        <v>0</v>
      </c>
      <c r="J37" s="149">
        <f t="shared" si="6"/>
        <v>0</v>
      </c>
    </row>
    <row r="38" spans="2:10" ht="12" customHeight="1" x14ac:dyDescent="0.25">
      <c r="B38" s="15"/>
      <c r="C38" s="116"/>
      <c r="D38" s="117" t="s">
        <v>406</v>
      </c>
      <c r="E38" s="151">
        <v>0</v>
      </c>
      <c r="F38" s="150">
        <f t="shared" si="4"/>
        <v>0</v>
      </c>
      <c r="G38" s="149">
        <v>0</v>
      </c>
      <c r="H38" s="149">
        <v>0</v>
      </c>
      <c r="I38" s="151">
        <v>0</v>
      </c>
      <c r="J38" s="149">
        <f t="shared" si="1"/>
        <v>0</v>
      </c>
    </row>
    <row r="39" spans="2:10" ht="12" customHeight="1" x14ac:dyDescent="0.25">
      <c r="B39" s="15"/>
      <c r="C39" s="215" t="s">
        <v>407</v>
      </c>
      <c r="D39" s="216"/>
      <c r="E39" s="149">
        <f t="shared" ref="E39:F39" si="7">SUM(E40:E41)</f>
        <v>0</v>
      </c>
      <c r="F39" s="149">
        <f t="shared" si="7"/>
        <v>0</v>
      </c>
      <c r="G39" s="149">
        <f>SUM(G40:G41)</f>
        <v>0</v>
      </c>
      <c r="H39" s="149">
        <f t="shared" ref="H39:J39" si="8">SUM(H40:H41)</f>
        <v>0</v>
      </c>
      <c r="I39" s="151">
        <f t="shared" si="8"/>
        <v>0</v>
      </c>
      <c r="J39" s="149">
        <f t="shared" si="8"/>
        <v>0</v>
      </c>
    </row>
    <row r="40" spans="2:10" ht="12" customHeight="1" x14ac:dyDescent="0.25">
      <c r="B40" s="15"/>
      <c r="C40" s="116"/>
      <c r="D40" s="117" t="s">
        <v>408</v>
      </c>
      <c r="E40" s="151">
        <v>0</v>
      </c>
      <c r="F40" s="150">
        <f t="shared" si="4"/>
        <v>0</v>
      </c>
      <c r="G40" s="149">
        <v>0</v>
      </c>
      <c r="H40" s="149">
        <v>0</v>
      </c>
      <c r="I40" s="149">
        <v>0</v>
      </c>
      <c r="J40" s="149">
        <f t="shared" si="1"/>
        <v>0</v>
      </c>
    </row>
    <row r="41" spans="2:10" ht="12" customHeight="1" x14ac:dyDescent="0.25">
      <c r="B41" s="15"/>
      <c r="C41" s="116"/>
      <c r="D41" s="117" t="s">
        <v>409</v>
      </c>
      <c r="E41" s="151">
        <v>0</v>
      </c>
      <c r="F41" s="150">
        <f t="shared" si="4"/>
        <v>0</v>
      </c>
      <c r="G41" s="149">
        <v>0</v>
      </c>
      <c r="H41" s="149">
        <v>0</v>
      </c>
      <c r="I41" s="149">
        <v>0</v>
      </c>
      <c r="J41" s="149">
        <f t="shared" si="1"/>
        <v>0</v>
      </c>
    </row>
    <row r="42" spans="2:10" ht="12" customHeight="1" x14ac:dyDescent="0.25">
      <c r="B42" s="104"/>
      <c r="C42" s="118"/>
      <c r="D42" s="119"/>
      <c r="E42" s="151"/>
      <c r="F42" s="149"/>
      <c r="G42" s="149"/>
      <c r="H42" s="149"/>
      <c r="I42" s="151"/>
      <c r="J42" s="149"/>
    </row>
    <row r="43" spans="2:10" ht="12" customHeight="1" x14ac:dyDescent="0.25">
      <c r="B43" s="221" t="s">
        <v>410</v>
      </c>
      <c r="C43" s="222"/>
      <c r="D43" s="218"/>
      <c r="E43" s="153">
        <f>+E11+E12+E13+E14+E15+E16+E17+E18+E30+E36+E37+E39</f>
        <v>614807563</v>
      </c>
      <c r="F43" s="153">
        <f t="shared" ref="F43:J43" si="9">+F11+F12+F13+F14+F15+F16+F17+F18+F30+F36+F37+F39</f>
        <v>538434614</v>
      </c>
      <c r="G43" s="153">
        <f t="shared" si="9"/>
        <v>1153242177</v>
      </c>
      <c r="H43" s="153">
        <f t="shared" si="9"/>
        <v>1153242177</v>
      </c>
      <c r="I43" s="153">
        <f t="shared" si="9"/>
        <v>1153242177</v>
      </c>
      <c r="J43" s="153">
        <f t="shared" si="9"/>
        <v>538434614</v>
      </c>
    </row>
    <row r="44" spans="2:10" ht="12" customHeight="1" x14ac:dyDescent="0.25">
      <c r="B44" s="221" t="s">
        <v>411</v>
      </c>
      <c r="C44" s="222"/>
      <c r="D44" s="218"/>
      <c r="E44" s="152"/>
      <c r="F44" s="154"/>
      <c r="G44" s="154"/>
      <c r="H44" s="154"/>
      <c r="I44" s="155"/>
      <c r="J44" s="154"/>
    </row>
    <row r="45" spans="2:10" ht="12" customHeight="1" x14ac:dyDescent="0.25">
      <c r="B45" s="221" t="s">
        <v>412</v>
      </c>
      <c r="C45" s="222"/>
      <c r="D45" s="218"/>
      <c r="E45" s="156"/>
      <c r="F45" s="156"/>
      <c r="G45" s="156"/>
      <c r="H45" s="156"/>
      <c r="I45" s="156"/>
      <c r="J45" s="153"/>
    </row>
    <row r="46" spans="2:10" ht="12" customHeight="1" x14ac:dyDescent="0.25">
      <c r="B46" s="104"/>
      <c r="C46" s="118"/>
      <c r="D46" s="119"/>
      <c r="E46" s="151"/>
      <c r="F46" s="149"/>
      <c r="G46" s="149"/>
      <c r="H46" s="149"/>
      <c r="I46" s="151"/>
      <c r="J46" s="149"/>
    </row>
    <row r="47" spans="2:10" ht="12" customHeight="1" x14ac:dyDescent="0.25">
      <c r="B47" s="221" t="s">
        <v>413</v>
      </c>
      <c r="C47" s="222"/>
      <c r="D47" s="218"/>
      <c r="E47" s="151"/>
      <c r="F47" s="149"/>
      <c r="G47" s="149"/>
      <c r="H47" s="149"/>
      <c r="I47" s="151"/>
      <c r="J47" s="149"/>
    </row>
    <row r="48" spans="2:10" ht="12" customHeight="1" x14ac:dyDescent="0.25">
      <c r="B48" s="15"/>
      <c r="C48" s="215" t="s">
        <v>414</v>
      </c>
      <c r="D48" s="216"/>
      <c r="E48" s="151">
        <f>SUM(E49:E56)</f>
        <v>0</v>
      </c>
      <c r="F48" s="149">
        <f t="shared" ref="F48:J48" si="10">SUM(F49:F56)</f>
        <v>0</v>
      </c>
      <c r="G48" s="149">
        <f t="shared" si="10"/>
        <v>0</v>
      </c>
      <c r="H48" s="149">
        <f t="shared" si="10"/>
        <v>0</v>
      </c>
      <c r="I48" s="151">
        <f t="shared" si="10"/>
        <v>0</v>
      </c>
      <c r="J48" s="149">
        <f t="shared" si="10"/>
        <v>0</v>
      </c>
    </row>
    <row r="49" spans="2:10" ht="12" customHeight="1" x14ac:dyDescent="0.25">
      <c r="B49" s="15"/>
      <c r="C49" s="116"/>
      <c r="D49" s="117" t="s">
        <v>415</v>
      </c>
      <c r="E49" s="151">
        <v>0</v>
      </c>
      <c r="F49" s="149">
        <v>0</v>
      </c>
      <c r="G49" s="149">
        <f t="shared" ref="G49:G66" si="11">E49+F49</f>
        <v>0</v>
      </c>
      <c r="H49" s="149">
        <v>0</v>
      </c>
      <c r="I49" s="151">
        <v>0</v>
      </c>
      <c r="J49" s="149">
        <f t="shared" ref="J49:J66" si="12">+I49-E49</f>
        <v>0</v>
      </c>
    </row>
    <row r="50" spans="2:10" ht="12" customHeight="1" x14ac:dyDescent="0.25">
      <c r="B50" s="15"/>
      <c r="C50" s="116"/>
      <c r="D50" s="117" t="s">
        <v>416</v>
      </c>
      <c r="E50" s="151">
        <v>0</v>
      </c>
      <c r="F50" s="150">
        <f t="shared" ref="F50" si="13">+G50-E50</f>
        <v>0</v>
      </c>
      <c r="G50" s="149">
        <v>0</v>
      </c>
      <c r="H50" s="149">
        <v>0</v>
      </c>
      <c r="I50" s="149">
        <v>0</v>
      </c>
      <c r="J50" s="149">
        <f t="shared" si="12"/>
        <v>0</v>
      </c>
    </row>
    <row r="51" spans="2:10" ht="12" customHeight="1" x14ac:dyDescent="0.25">
      <c r="B51" s="15"/>
      <c r="C51" s="116"/>
      <c r="D51" s="117" t="s">
        <v>417</v>
      </c>
      <c r="E51" s="151">
        <v>0</v>
      </c>
      <c r="F51" s="149">
        <v>0</v>
      </c>
      <c r="G51" s="149">
        <f t="shared" si="11"/>
        <v>0</v>
      </c>
      <c r="H51" s="149">
        <v>0</v>
      </c>
      <c r="I51" s="151">
        <v>0</v>
      </c>
      <c r="J51" s="149">
        <f t="shared" si="12"/>
        <v>0</v>
      </c>
    </row>
    <row r="52" spans="2:10" ht="16.5" x14ac:dyDescent="0.25">
      <c r="B52" s="15"/>
      <c r="C52" s="116"/>
      <c r="D52" s="105" t="s">
        <v>418</v>
      </c>
      <c r="E52" s="151">
        <v>0</v>
      </c>
      <c r="F52" s="149">
        <v>0</v>
      </c>
      <c r="G52" s="149">
        <f t="shared" si="11"/>
        <v>0</v>
      </c>
      <c r="H52" s="149">
        <v>0</v>
      </c>
      <c r="I52" s="149">
        <v>0</v>
      </c>
      <c r="J52" s="149">
        <f t="shared" si="12"/>
        <v>0</v>
      </c>
    </row>
    <row r="53" spans="2:10" ht="12" customHeight="1" x14ac:dyDescent="0.25">
      <c r="B53" s="15"/>
      <c r="C53" s="116"/>
      <c r="D53" s="117" t="s">
        <v>419</v>
      </c>
      <c r="E53" s="151">
        <v>0</v>
      </c>
      <c r="F53" s="149">
        <v>0</v>
      </c>
      <c r="G53" s="149">
        <f t="shared" si="11"/>
        <v>0</v>
      </c>
      <c r="H53" s="149">
        <v>0</v>
      </c>
      <c r="I53" s="149">
        <v>0</v>
      </c>
      <c r="J53" s="149">
        <f t="shared" si="12"/>
        <v>0</v>
      </c>
    </row>
    <row r="54" spans="2:10" ht="12" customHeight="1" x14ac:dyDescent="0.25">
      <c r="B54" s="15"/>
      <c r="C54" s="116"/>
      <c r="D54" s="117" t="s">
        <v>420</v>
      </c>
      <c r="E54" s="151">
        <v>0</v>
      </c>
      <c r="F54" s="149">
        <v>0</v>
      </c>
      <c r="G54" s="149">
        <f t="shared" si="11"/>
        <v>0</v>
      </c>
      <c r="H54" s="149">
        <v>0</v>
      </c>
      <c r="I54" s="149">
        <v>0</v>
      </c>
      <c r="J54" s="149">
        <f t="shared" si="12"/>
        <v>0</v>
      </c>
    </row>
    <row r="55" spans="2:10" ht="12" customHeight="1" x14ac:dyDescent="0.25">
      <c r="B55" s="15"/>
      <c r="C55" s="116"/>
      <c r="D55" s="105" t="s">
        <v>421</v>
      </c>
      <c r="E55" s="151">
        <v>0</v>
      </c>
      <c r="F55" s="149">
        <v>0</v>
      </c>
      <c r="G55" s="149">
        <f t="shared" si="11"/>
        <v>0</v>
      </c>
      <c r="H55" s="149">
        <v>0</v>
      </c>
      <c r="I55" s="149">
        <v>0</v>
      </c>
      <c r="J55" s="149">
        <f t="shared" si="12"/>
        <v>0</v>
      </c>
    </row>
    <row r="56" spans="2:10" ht="12" customHeight="1" x14ac:dyDescent="0.25">
      <c r="B56" s="15"/>
      <c r="C56" s="116"/>
      <c r="D56" s="16" t="s">
        <v>422</v>
      </c>
      <c r="E56" s="151">
        <v>0</v>
      </c>
      <c r="F56" s="149">
        <v>0</v>
      </c>
      <c r="G56" s="149">
        <f t="shared" si="11"/>
        <v>0</v>
      </c>
      <c r="H56" s="149">
        <v>0</v>
      </c>
      <c r="I56" s="149">
        <v>0</v>
      </c>
      <c r="J56" s="149">
        <f t="shared" si="12"/>
        <v>0</v>
      </c>
    </row>
    <row r="57" spans="2:10" ht="12" customHeight="1" x14ac:dyDescent="0.25">
      <c r="B57" s="15"/>
      <c r="C57" s="215" t="s">
        <v>423</v>
      </c>
      <c r="D57" s="216"/>
      <c r="E57" s="151">
        <f>SUM(E58:E61)</f>
        <v>0</v>
      </c>
      <c r="F57" s="149">
        <f t="shared" ref="F57:J57" si="14">SUM(F58:F61)</f>
        <v>0</v>
      </c>
      <c r="G57" s="149">
        <f t="shared" si="11"/>
        <v>0</v>
      </c>
      <c r="H57" s="149">
        <f t="shared" si="14"/>
        <v>0</v>
      </c>
      <c r="I57" s="149">
        <f t="shared" si="14"/>
        <v>0</v>
      </c>
      <c r="J57" s="149">
        <f t="shared" si="14"/>
        <v>0</v>
      </c>
    </row>
    <row r="58" spans="2:10" ht="12" customHeight="1" x14ac:dyDescent="0.25">
      <c r="B58" s="15"/>
      <c r="C58" s="116"/>
      <c r="D58" s="117" t="s">
        <v>424</v>
      </c>
      <c r="E58" s="151">
        <v>0</v>
      </c>
      <c r="F58" s="149">
        <v>0</v>
      </c>
      <c r="G58" s="149">
        <f t="shared" si="11"/>
        <v>0</v>
      </c>
      <c r="H58" s="149">
        <v>0</v>
      </c>
      <c r="I58" s="149">
        <v>0</v>
      </c>
      <c r="J58" s="149">
        <f t="shared" si="12"/>
        <v>0</v>
      </c>
    </row>
    <row r="59" spans="2:10" ht="12" customHeight="1" x14ac:dyDescent="0.25">
      <c r="B59" s="15"/>
      <c r="C59" s="116"/>
      <c r="D59" s="117" t="s">
        <v>425</v>
      </c>
      <c r="E59" s="151">
        <v>0</v>
      </c>
      <c r="F59" s="149">
        <v>0</v>
      </c>
      <c r="G59" s="149">
        <f t="shared" si="11"/>
        <v>0</v>
      </c>
      <c r="H59" s="149">
        <v>0</v>
      </c>
      <c r="I59" s="149">
        <v>0</v>
      </c>
      <c r="J59" s="149">
        <f t="shared" si="12"/>
        <v>0</v>
      </c>
    </row>
    <row r="60" spans="2:10" ht="12" customHeight="1" x14ac:dyDescent="0.25">
      <c r="B60" s="15"/>
      <c r="C60" s="116"/>
      <c r="D60" s="117" t="s">
        <v>426</v>
      </c>
      <c r="E60" s="151">
        <v>0</v>
      </c>
      <c r="F60" s="149">
        <v>0</v>
      </c>
      <c r="G60" s="149">
        <f t="shared" si="11"/>
        <v>0</v>
      </c>
      <c r="H60" s="149">
        <v>0</v>
      </c>
      <c r="I60" s="149">
        <v>0</v>
      </c>
      <c r="J60" s="149">
        <f t="shared" si="12"/>
        <v>0</v>
      </c>
    </row>
    <row r="61" spans="2:10" ht="12" customHeight="1" x14ac:dyDescent="0.25">
      <c r="B61" s="15"/>
      <c r="C61" s="116"/>
      <c r="D61" s="117" t="s">
        <v>427</v>
      </c>
      <c r="E61" s="151">
        <v>0</v>
      </c>
      <c r="F61" s="149">
        <v>0</v>
      </c>
      <c r="G61" s="149">
        <f t="shared" si="11"/>
        <v>0</v>
      </c>
      <c r="H61" s="149">
        <v>0</v>
      </c>
      <c r="I61" s="149">
        <v>0</v>
      </c>
      <c r="J61" s="149">
        <f t="shared" si="12"/>
        <v>0</v>
      </c>
    </row>
    <row r="62" spans="2:10" ht="12" customHeight="1" x14ac:dyDescent="0.25">
      <c r="B62" s="15"/>
      <c r="C62" s="215" t="s">
        <v>428</v>
      </c>
      <c r="D62" s="216"/>
      <c r="E62" s="151">
        <f>SUM(E63:E64)</f>
        <v>0</v>
      </c>
      <c r="F62" s="149">
        <f t="shared" ref="F62:J62" si="15">SUM(F63:F64)</f>
        <v>0</v>
      </c>
      <c r="G62" s="149">
        <f t="shared" si="11"/>
        <v>0</v>
      </c>
      <c r="H62" s="149">
        <f t="shared" si="15"/>
        <v>0</v>
      </c>
      <c r="I62" s="149">
        <f t="shared" si="15"/>
        <v>0</v>
      </c>
      <c r="J62" s="149">
        <f t="shared" si="15"/>
        <v>0</v>
      </c>
    </row>
    <row r="63" spans="2:10" ht="12" customHeight="1" x14ac:dyDescent="0.25">
      <c r="B63" s="15"/>
      <c r="C63" s="116"/>
      <c r="D63" s="117" t="s">
        <v>429</v>
      </c>
      <c r="E63" s="151">
        <v>0</v>
      </c>
      <c r="F63" s="149">
        <v>0</v>
      </c>
      <c r="G63" s="149">
        <f t="shared" si="11"/>
        <v>0</v>
      </c>
      <c r="H63" s="149">
        <v>0</v>
      </c>
      <c r="I63" s="149">
        <v>0</v>
      </c>
      <c r="J63" s="149">
        <f t="shared" si="12"/>
        <v>0</v>
      </c>
    </row>
    <row r="64" spans="2:10" ht="12" customHeight="1" x14ac:dyDescent="0.25">
      <c r="B64" s="15"/>
      <c r="C64" s="116"/>
      <c r="D64" s="117" t="s">
        <v>430</v>
      </c>
      <c r="E64" s="151">
        <v>0</v>
      </c>
      <c r="F64" s="149">
        <v>0</v>
      </c>
      <c r="G64" s="149">
        <f t="shared" si="11"/>
        <v>0</v>
      </c>
      <c r="H64" s="149">
        <v>0</v>
      </c>
      <c r="I64" s="149">
        <v>0</v>
      </c>
      <c r="J64" s="149">
        <f t="shared" si="12"/>
        <v>0</v>
      </c>
    </row>
    <row r="65" spans="2:12" ht="12" customHeight="1" x14ac:dyDescent="0.25">
      <c r="B65" s="15"/>
      <c r="C65" s="215" t="s">
        <v>431</v>
      </c>
      <c r="D65" s="216"/>
      <c r="E65" s="151">
        <v>1872450337</v>
      </c>
      <c r="F65" s="161">
        <v>848455534</v>
      </c>
      <c r="G65" s="149">
        <f>+E65+F65</f>
        <v>2720905871</v>
      </c>
      <c r="H65" s="151">
        <v>2720905871</v>
      </c>
      <c r="I65" s="151">
        <v>2720905871</v>
      </c>
      <c r="J65" s="149">
        <f t="shared" si="12"/>
        <v>848455534</v>
      </c>
      <c r="L65" s="147">
        <f>+H65-I65</f>
        <v>0</v>
      </c>
    </row>
    <row r="66" spans="2:12" ht="12" customHeight="1" x14ac:dyDescent="0.25">
      <c r="B66" s="15"/>
      <c r="C66" s="215" t="s">
        <v>432</v>
      </c>
      <c r="D66" s="216"/>
      <c r="E66" s="151">
        <v>0</v>
      </c>
      <c r="F66" s="149">
        <v>0</v>
      </c>
      <c r="G66" s="149">
        <f t="shared" si="11"/>
        <v>0</v>
      </c>
      <c r="H66" s="149">
        <v>0</v>
      </c>
      <c r="I66" s="149">
        <v>0</v>
      </c>
      <c r="J66" s="149">
        <f t="shared" si="12"/>
        <v>0</v>
      </c>
    </row>
    <row r="67" spans="2:12" ht="12" customHeight="1" x14ac:dyDescent="0.25">
      <c r="B67" s="104"/>
      <c r="C67" s="223"/>
      <c r="D67" s="224"/>
      <c r="E67" s="151"/>
      <c r="F67" s="149"/>
      <c r="G67" s="149"/>
      <c r="H67" s="149"/>
      <c r="I67" s="149"/>
      <c r="J67" s="149"/>
    </row>
    <row r="68" spans="2:12" ht="12" customHeight="1" x14ac:dyDescent="0.25">
      <c r="B68" s="221" t="s">
        <v>433</v>
      </c>
      <c r="C68" s="222"/>
      <c r="D68" s="218"/>
      <c r="E68" s="153">
        <f>+E48+E57+E62+E65+E66</f>
        <v>1872450337</v>
      </c>
      <c r="F68" s="153">
        <f t="shared" ref="F68:J68" si="16">+F48+F57+F62+F65+F66</f>
        <v>848455534</v>
      </c>
      <c r="G68" s="153">
        <f t="shared" si="16"/>
        <v>2720905871</v>
      </c>
      <c r="H68" s="153">
        <f t="shared" si="16"/>
        <v>2720905871</v>
      </c>
      <c r="I68" s="153">
        <f t="shared" si="16"/>
        <v>2720905871</v>
      </c>
      <c r="J68" s="153">
        <f t="shared" si="16"/>
        <v>848455534</v>
      </c>
    </row>
    <row r="69" spans="2:12" ht="12" customHeight="1" x14ac:dyDescent="0.25">
      <c r="B69" s="104"/>
      <c r="C69" s="223"/>
      <c r="D69" s="224"/>
      <c r="E69" s="151"/>
      <c r="F69" s="151"/>
      <c r="G69" s="151"/>
      <c r="H69" s="151"/>
      <c r="I69" s="151"/>
      <c r="J69" s="151"/>
    </row>
    <row r="70" spans="2:12" ht="12" customHeight="1" x14ac:dyDescent="0.25">
      <c r="B70" s="221" t="s">
        <v>434</v>
      </c>
      <c r="C70" s="222"/>
      <c r="D70" s="218"/>
      <c r="E70" s="151">
        <f>+E71</f>
        <v>0</v>
      </c>
      <c r="F70" s="151">
        <f t="shared" ref="F70:J70" si="17">+F71</f>
        <v>0</v>
      </c>
      <c r="G70" s="151">
        <f t="shared" si="17"/>
        <v>0</v>
      </c>
      <c r="H70" s="151">
        <f t="shared" si="17"/>
        <v>0</v>
      </c>
      <c r="I70" s="151">
        <f t="shared" si="17"/>
        <v>0</v>
      </c>
      <c r="J70" s="151">
        <f t="shared" si="17"/>
        <v>0</v>
      </c>
    </row>
    <row r="71" spans="2:12" ht="12" customHeight="1" x14ac:dyDescent="0.25">
      <c r="B71" s="15"/>
      <c r="C71" s="215" t="s">
        <v>435</v>
      </c>
      <c r="D71" s="216"/>
      <c r="E71" s="151">
        <v>0</v>
      </c>
      <c r="F71" s="151">
        <v>0</v>
      </c>
      <c r="G71" s="151">
        <f t="shared" ref="G71" si="18">+E71+F71</f>
        <v>0</v>
      </c>
      <c r="H71" s="151">
        <v>0</v>
      </c>
      <c r="I71" s="151">
        <v>0</v>
      </c>
      <c r="J71" s="151">
        <f t="shared" ref="J71" si="19">+I71-E71</f>
        <v>0</v>
      </c>
    </row>
    <row r="72" spans="2:12" ht="12" customHeight="1" x14ac:dyDescent="0.25">
      <c r="B72" s="104"/>
      <c r="C72" s="223"/>
      <c r="D72" s="224"/>
      <c r="E72" s="151"/>
      <c r="F72" s="151"/>
      <c r="G72" s="151"/>
      <c r="H72" s="151"/>
      <c r="I72" s="151"/>
      <c r="J72" s="151"/>
    </row>
    <row r="73" spans="2:12" ht="12" customHeight="1" x14ac:dyDescent="0.25">
      <c r="B73" s="221" t="s">
        <v>436</v>
      </c>
      <c r="C73" s="222"/>
      <c r="D73" s="218"/>
      <c r="E73" s="153">
        <f>+E43+E68+E70</f>
        <v>2487257900</v>
      </c>
      <c r="F73" s="153">
        <f t="shared" ref="F73:J73" si="20">+F43+F68+F70</f>
        <v>1386890148</v>
      </c>
      <c r="G73" s="153">
        <f t="shared" si="20"/>
        <v>3874148048</v>
      </c>
      <c r="H73" s="153">
        <f t="shared" si="20"/>
        <v>3874148048</v>
      </c>
      <c r="I73" s="153">
        <f t="shared" si="20"/>
        <v>3874148048</v>
      </c>
      <c r="J73" s="153">
        <f t="shared" si="20"/>
        <v>1386890148</v>
      </c>
      <c r="L73" s="147">
        <f>+H73-I73</f>
        <v>0</v>
      </c>
    </row>
    <row r="74" spans="2:12" ht="12" customHeight="1" x14ac:dyDescent="0.25">
      <c r="B74" s="104"/>
      <c r="C74" s="223"/>
      <c r="D74" s="224"/>
      <c r="E74" s="151"/>
      <c r="F74" s="149"/>
      <c r="G74" s="149"/>
      <c r="H74" s="149"/>
      <c r="I74" s="149"/>
      <c r="J74" s="149"/>
    </row>
    <row r="75" spans="2:12" ht="12" customHeight="1" x14ac:dyDescent="0.25">
      <c r="B75" s="15"/>
      <c r="C75" s="217" t="s">
        <v>437</v>
      </c>
      <c r="D75" s="218"/>
      <c r="E75" s="151"/>
      <c r="F75" s="149"/>
      <c r="G75" s="149"/>
      <c r="H75" s="149"/>
      <c r="I75" s="149"/>
      <c r="J75" s="149"/>
    </row>
    <row r="76" spans="2:12" ht="12" customHeight="1" x14ac:dyDescent="0.25">
      <c r="B76" s="15"/>
      <c r="C76" s="215" t="s">
        <v>438</v>
      </c>
      <c r="D76" s="216"/>
      <c r="E76" s="151">
        <v>0</v>
      </c>
      <c r="F76" s="149">
        <v>0</v>
      </c>
      <c r="G76" s="149">
        <v>0</v>
      </c>
      <c r="H76" s="149">
        <v>0</v>
      </c>
      <c r="I76" s="149">
        <v>0</v>
      </c>
      <c r="J76" s="149"/>
    </row>
    <row r="77" spans="2:12" ht="12" customHeight="1" x14ac:dyDescent="0.25">
      <c r="B77" s="15"/>
      <c r="C77" s="106" t="s">
        <v>439</v>
      </c>
      <c r="D77" s="107"/>
      <c r="E77" s="149">
        <v>0</v>
      </c>
      <c r="F77" s="149">
        <v>0</v>
      </c>
      <c r="G77" s="149">
        <v>0</v>
      </c>
      <c r="H77" s="149">
        <v>0</v>
      </c>
      <c r="I77" s="149">
        <v>0</v>
      </c>
      <c r="J77" s="149"/>
    </row>
    <row r="78" spans="2:12" ht="12" customHeight="1" x14ac:dyDescent="0.25">
      <c r="B78" s="15"/>
      <c r="C78" s="217" t="s">
        <v>440</v>
      </c>
      <c r="D78" s="218"/>
      <c r="E78" s="149">
        <f>+E76+E77</f>
        <v>0</v>
      </c>
      <c r="F78" s="149">
        <f t="shared" ref="F78:I78" si="21">+F76+F77</f>
        <v>0</v>
      </c>
      <c r="G78" s="149">
        <f t="shared" si="21"/>
        <v>0</v>
      </c>
      <c r="H78" s="149">
        <f t="shared" si="21"/>
        <v>0</v>
      </c>
      <c r="I78" s="149">
        <f t="shared" si="21"/>
        <v>0</v>
      </c>
      <c r="J78" s="149"/>
    </row>
    <row r="79" spans="2:12" ht="12" customHeight="1" thickBot="1" x14ac:dyDescent="0.3">
      <c r="B79" s="108"/>
      <c r="C79" s="219"/>
      <c r="D79" s="220"/>
      <c r="E79" s="109"/>
      <c r="F79" s="109"/>
      <c r="G79" s="109"/>
      <c r="H79" s="109"/>
      <c r="I79" s="109"/>
      <c r="J79" s="109"/>
    </row>
    <row r="81" spans="5:10" x14ac:dyDescent="0.25">
      <c r="E81" s="158">
        <v>2487257900</v>
      </c>
      <c r="F81" s="158">
        <v>1386890148</v>
      </c>
      <c r="G81" s="158">
        <v>3874148048</v>
      </c>
      <c r="H81" s="158">
        <v>3874148048</v>
      </c>
      <c r="I81" s="158">
        <v>3874148048</v>
      </c>
      <c r="J81" s="158">
        <v>1386890148</v>
      </c>
    </row>
    <row r="82" spans="5:10" x14ac:dyDescent="0.25">
      <c r="E82" s="146"/>
      <c r="F82" s="146"/>
      <c r="G82" s="56"/>
      <c r="H82" s="56"/>
      <c r="I82" s="56"/>
      <c r="J82" s="146"/>
    </row>
    <row r="83" spans="5:10" x14ac:dyDescent="0.25">
      <c r="E83" s="56">
        <f>+E73-E81</f>
        <v>0</v>
      </c>
      <c r="F83" s="56">
        <f>+F73-F81</f>
        <v>0</v>
      </c>
      <c r="G83" s="56">
        <f t="shared" ref="G83:J83" si="22">+G73-G81</f>
        <v>0</v>
      </c>
      <c r="H83" s="56">
        <f t="shared" si="22"/>
        <v>0</v>
      </c>
      <c r="I83" s="56">
        <f t="shared" si="22"/>
        <v>0</v>
      </c>
      <c r="J83" s="56">
        <f t="shared" si="22"/>
        <v>0</v>
      </c>
    </row>
    <row r="84" spans="5:10" x14ac:dyDescent="0.25">
      <c r="E84" s="92"/>
      <c r="F84" s="92"/>
      <c r="G84" s="92"/>
      <c r="H84" s="92"/>
      <c r="I84" s="92"/>
    </row>
    <row r="86" spans="5:10" x14ac:dyDescent="0.25">
      <c r="G86" s="56"/>
    </row>
    <row r="88" spans="5:10" x14ac:dyDescent="0.25">
      <c r="E88" s="38"/>
      <c r="F88" s="38"/>
      <c r="G88" s="38"/>
      <c r="H88" s="38"/>
      <c r="I88" s="38"/>
      <c r="J88" s="38"/>
    </row>
  </sheetData>
  <mergeCells count="49">
    <mergeCell ref="B10:D10"/>
    <mergeCell ref="B2:J2"/>
    <mergeCell ref="B3:J3"/>
    <mergeCell ref="B4:J4"/>
    <mergeCell ref="B5:J5"/>
    <mergeCell ref="B6:D6"/>
    <mergeCell ref="E6:I6"/>
    <mergeCell ref="J6:J8"/>
    <mergeCell ref="B7:D7"/>
    <mergeCell ref="E7:E8"/>
    <mergeCell ref="F7:F8"/>
    <mergeCell ref="G7:G8"/>
    <mergeCell ref="H7:H8"/>
    <mergeCell ref="I7:I8"/>
    <mergeCell ref="B8:D8"/>
    <mergeCell ref="B9:D9"/>
    <mergeCell ref="C39:D39"/>
    <mergeCell ref="C11:D11"/>
    <mergeCell ref="C12:D12"/>
    <mergeCell ref="C13:D13"/>
    <mergeCell ref="C14:D14"/>
    <mergeCell ref="C15:D15"/>
    <mergeCell ref="C16:D16"/>
    <mergeCell ref="C17:D17"/>
    <mergeCell ref="C18:D18"/>
    <mergeCell ref="C30:D30"/>
    <mergeCell ref="C36:D36"/>
    <mergeCell ref="C37:D37"/>
    <mergeCell ref="C69:D69"/>
    <mergeCell ref="B43:D43"/>
    <mergeCell ref="B44:D44"/>
    <mergeCell ref="B45:D45"/>
    <mergeCell ref="B47:D47"/>
    <mergeCell ref="C48:D48"/>
    <mergeCell ref="C57:D57"/>
    <mergeCell ref="C62:D62"/>
    <mergeCell ref="C65:D65"/>
    <mergeCell ref="C66:D66"/>
    <mergeCell ref="C67:D67"/>
    <mergeCell ref="B68:D68"/>
    <mergeCell ref="C76:D76"/>
    <mergeCell ref="C78:D78"/>
    <mergeCell ref="C79:D79"/>
    <mergeCell ref="B70:D70"/>
    <mergeCell ref="C71:D71"/>
    <mergeCell ref="C72:D72"/>
    <mergeCell ref="B73:D73"/>
    <mergeCell ref="C74:D74"/>
    <mergeCell ref="C75:D75"/>
  </mergeCells>
  <pageMargins left="0.7" right="0.7" top="0.75" bottom="0.75" header="0.3" footer="0.3"/>
  <pageSetup scale="72" fitToHeight="0" orientation="portrait" r:id="rId1"/>
  <ignoredErrors>
    <ignoredError sqref="J37 J39 G57 J57 J18 F18 F39 G65" formula="1"/>
    <ignoredError sqref="E30 H30:I30 E62:F62 H62:I62 G18" formulaRange="1"/>
    <ignoredError sqref="J30 G62 J62" formula="1" formulaRange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B1:I162"/>
  <sheetViews>
    <sheetView view="pageBreakPreview" zoomScale="130" zoomScaleNormal="160" zoomScaleSheetLayoutView="130" workbookViewId="0">
      <selection activeCell="B1" sqref="B1:I1"/>
    </sheetView>
  </sheetViews>
  <sheetFormatPr baseColWidth="10" defaultRowHeight="15" x14ac:dyDescent="0.25"/>
  <cols>
    <col min="1" max="1" width="1.42578125" style="122" customWidth="1"/>
    <col min="2" max="2" width="6.85546875" style="122" customWidth="1"/>
    <col min="3" max="3" width="38.85546875" style="122" customWidth="1"/>
    <col min="4" max="4" width="10.85546875" style="125" bestFit="1" customWidth="1"/>
    <col min="5" max="5" width="10" style="125" bestFit="1" customWidth="1"/>
    <col min="6" max="8" width="10.85546875" style="125" bestFit="1" customWidth="1"/>
    <col min="9" max="9" width="11.7109375" style="125" bestFit="1" customWidth="1"/>
    <col min="10" max="16384" width="11.42578125" style="122"/>
  </cols>
  <sheetData>
    <row r="1" spans="2:9" ht="10.5" customHeight="1" x14ac:dyDescent="0.25">
      <c r="B1" s="261" t="s">
        <v>176</v>
      </c>
      <c r="C1" s="262"/>
      <c r="D1" s="262"/>
      <c r="E1" s="262"/>
      <c r="F1" s="262"/>
      <c r="G1" s="262"/>
      <c r="H1" s="262"/>
      <c r="I1" s="263"/>
    </row>
    <row r="2" spans="2:9" ht="10.5" customHeight="1" x14ac:dyDescent="0.25">
      <c r="B2" s="264" t="s">
        <v>40</v>
      </c>
      <c r="C2" s="265"/>
      <c r="D2" s="265"/>
      <c r="E2" s="265"/>
      <c r="F2" s="265"/>
      <c r="G2" s="265"/>
      <c r="H2" s="265"/>
      <c r="I2" s="266"/>
    </row>
    <row r="3" spans="2:9" ht="10.5" customHeight="1" x14ac:dyDescent="0.25">
      <c r="B3" s="264" t="s">
        <v>41</v>
      </c>
      <c r="C3" s="265"/>
      <c r="D3" s="265"/>
      <c r="E3" s="265"/>
      <c r="F3" s="265"/>
      <c r="G3" s="265"/>
      <c r="H3" s="265"/>
      <c r="I3" s="266"/>
    </row>
    <row r="4" spans="2:9" ht="10.5" customHeight="1" x14ac:dyDescent="0.25">
      <c r="B4" s="264" t="str">
        <f>+'FORMATO 3'!B4:L4</f>
        <v>Del 1 de enero al 31 de diciembre de 2021 (b)</v>
      </c>
      <c r="C4" s="265"/>
      <c r="D4" s="265"/>
      <c r="E4" s="265"/>
      <c r="F4" s="265"/>
      <c r="G4" s="265"/>
      <c r="H4" s="265"/>
      <c r="I4" s="266"/>
    </row>
    <row r="5" spans="2:9" ht="10.5" customHeight="1" thickBot="1" x14ac:dyDescent="0.3">
      <c r="B5" s="267" t="s">
        <v>0</v>
      </c>
      <c r="C5" s="268"/>
      <c r="D5" s="268"/>
      <c r="E5" s="268"/>
      <c r="F5" s="268"/>
      <c r="G5" s="268"/>
      <c r="H5" s="268"/>
      <c r="I5" s="269"/>
    </row>
    <row r="6" spans="2:9" ht="10.5" customHeight="1" thickBot="1" x14ac:dyDescent="0.3">
      <c r="B6" s="252" t="s">
        <v>175</v>
      </c>
      <c r="C6" s="253"/>
      <c r="D6" s="256" t="s">
        <v>42</v>
      </c>
      <c r="E6" s="257"/>
      <c r="F6" s="257"/>
      <c r="G6" s="257"/>
      <c r="H6" s="258"/>
      <c r="I6" s="259" t="s">
        <v>179</v>
      </c>
    </row>
    <row r="7" spans="2:9" ht="17.25" thickBot="1" x14ac:dyDescent="0.3">
      <c r="B7" s="254"/>
      <c r="C7" s="255"/>
      <c r="D7" s="57" t="s">
        <v>178</v>
      </c>
      <c r="E7" s="58" t="s">
        <v>43</v>
      </c>
      <c r="F7" s="57" t="s">
        <v>44</v>
      </c>
      <c r="G7" s="57" t="s">
        <v>3</v>
      </c>
      <c r="H7" s="57" t="s">
        <v>5</v>
      </c>
      <c r="I7" s="260"/>
    </row>
    <row r="8" spans="2:9" ht="10.5" customHeight="1" x14ac:dyDescent="0.25">
      <c r="B8" s="250" t="s">
        <v>45</v>
      </c>
      <c r="C8" s="251"/>
      <c r="D8" s="123">
        <f>+D9+D17+D27+D37+D47+D57+D61+D70+D74</f>
        <v>614807563</v>
      </c>
      <c r="E8" s="123">
        <f>+E9+E17+E27+E37+E47+E57+E61+E70+E74</f>
        <v>538434615</v>
      </c>
      <c r="F8" s="123">
        <f t="shared" ref="F8:F71" si="0">+D8+E8</f>
        <v>1153242178</v>
      </c>
      <c r="G8" s="123">
        <f>+G9+G17+G27+G37+G47+G57+G61+G70+G74</f>
        <v>1134886073</v>
      </c>
      <c r="H8" s="123">
        <f>+H9+H17+H27+H37+H47+H57+H61+H70+H74</f>
        <v>1009970886</v>
      </c>
      <c r="I8" s="123">
        <f>+F8-G8</f>
        <v>18356105</v>
      </c>
    </row>
    <row r="9" spans="2:9" ht="10.5" customHeight="1" x14ac:dyDescent="0.25">
      <c r="B9" s="248" t="s">
        <v>46</v>
      </c>
      <c r="C9" s="249"/>
      <c r="D9" s="123">
        <f>SUM(D10:D16)</f>
        <v>453303824</v>
      </c>
      <c r="E9" s="123">
        <f>SUM(E10:E16)</f>
        <v>224952</v>
      </c>
      <c r="F9" s="123">
        <f t="shared" ref="F9:H9" si="1">SUM(F10:F16)</f>
        <v>453528776</v>
      </c>
      <c r="G9" s="123">
        <f t="shared" si="1"/>
        <v>452992061</v>
      </c>
      <c r="H9" s="123">
        <f t="shared" si="1"/>
        <v>448200423</v>
      </c>
      <c r="I9" s="123">
        <f>+F9-G9</f>
        <v>536715</v>
      </c>
    </row>
    <row r="10" spans="2:9" ht="10.5" customHeight="1" x14ac:dyDescent="0.25">
      <c r="B10" s="132"/>
      <c r="C10" s="124" t="s">
        <v>47</v>
      </c>
      <c r="D10" s="59">
        <v>98226354</v>
      </c>
      <c r="E10" s="59">
        <v>-28466764</v>
      </c>
      <c r="F10" s="59">
        <f>+D10+E10</f>
        <v>69759590</v>
      </c>
      <c r="G10" s="59">
        <v>69759590</v>
      </c>
      <c r="H10" s="59">
        <v>69759590</v>
      </c>
      <c r="I10" s="59">
        <f t="shared" ref="I10:I73" si="2">+F10-G10</f>
        <v>0</v>
      </c>
    </row>
    <row r="11" spans="2:9" ht="10.5" customHeight="1" x14ac:dyDescent="0.25">
      <c r="B11" s="132"/>
      <c r="C11" s="124" t="s">
        <v>48</v>
      </c>
      <c r="D11" s="59">
        <v>114970725</v>
      </c>
      <c r="E11" s="59">
        <v>-36603757</v>
      </c>
      <c r="F11" s="59">
        <f t="shared" ref="F11:F16" si="3">+D11+E11</f>
        <v>78366968</v>
      </c>
      <c r="G11" s="59">
        <v>78366968</v>
      </c>
      <c r="H11" s="59">
        <v>78366968</v>
      </c>
      <c r="I11" s="59">
        <f t="shared" si="2"/>
        <v>0</v>
      </c>
    </row>
    <row r="12" spans="2:9" ht="10.5" customHeight="1" x14ac:dyDescent="0.25">
      <c r="B12" s="132"/>
      <c r="C12" s="124" t="s">
        <v>49</v>
      </c>
      <c r="D12" s="59">
        <v>97342120</v>
      </c>
      <c r="E12" s="59">
        <v>2825138</v>
      </c>
      <c r="F12" s="59">
        <f t="shared" si="3"/>
        <v>100167258</v>
      </c>
      <c r="G12" s="59">
        <v>100167258</v>
      </c>
      <c r="H12" s="59">
        <v>96241738</v>
      </c>
      <c r="I12" s="59">
        <f t="shared" si="2"/>
        <v>0</v>
      </c>
    </row>
    <row r="13" spans="2:9" ht="10.5" customHeight="1" x14ac:dyDescent="0.25">
      <c r="B13" s="132"/>
      <c r="C13" s="124" t="s">
        <v>50</v>
      </c>
      <c r="D13" s="59">
        <v>0</v>
      </c>
      <c r="E13" s="59">
        <v>0</v>
      </c>
      <c r="F13" s="59">
        <f t="shared" si="3"/>
        <v>0</v>
      </c>
      <c r="G13" s="59">
        <v>0</v>
      </c>
      <c r="H13" s="59">
        <v>0</v>
      </c>
      <c r="I13" s="59">
        <f t="shared" si="2"/>
        <v>0</v>
      </c>
    </row>
    <row r="14" spans="2:9" ht="10.5" customHeight="1" x14ac:dyDescent="0.25">
      <c r="B14" s="132"/>
      <c r="C14" s="124" t="s">
        <v>51</v>
      </c>
      <c r="D14" s="59">
        <v>118927447</v>
      </c>
      <c r="E14" s="59">
        <v>79321149</v>
      </c>
      <c r="F14" s="59">
        <f t="shared" si="3"/>
        <v>198248596</v>
      </c>
      <c r="G14" s="59">
        <v>197711881</v>
      </c>
      <c r="H14" s="59">
        <v>196845763</v>
      </c>
      <c r="I14" s="59">
        <f t="shared" si="2"/>
        <v>536715</v>
      </c>
    </row>
    <row r="15" spans="2:9" ht="10.5" customHeight="1" x14ac:dyDescent="0.25">
      <c r="B15" s="132"/>
      <c r="C15" s="124" t="s">
        <v>52</v>
      </c>
      <c r="D15" s="59">
        <v>0</v>
      </c>
      <c r="E15" s="59">
        <v>0</v>
      </c>
      <c r="F15" s="59">
        <f t="shared" si="3"/>
        <v>0</v>
      </c>
      <c r="G15" s="59">
        <v>0</v>
      </c>
      <c r="H15" s="59">
        <v>0</v>
      </c>
      <c r="I15" s="59">
        <f t="shared" si="2"/>
        <v>0</v>
      </c>
    </row>
    <row r="16" spans="2:9" ht="10.5" customHeight="1" x14ac:dyDescent="0.25">
      <c r="B16" s="132"/>
      <c r="C16" s="124" t="s">
        <v>53</v>
      </c>
      <c r="D16" s="59">
        <v>23837178</v>
      </c>
      <c r="E16" s="59">
        <v>-16850814</v>
      </c>
      <c r="F16" s="59">
        <f t="shared" si="3"/>
        <v>6986364</v>
      </c>
      <c r="G16" s="59">
        <v>6986364</v>
      </c>
      <c r="H16" s="59">
        <v>6986364</v>
      </c>
      <c r="I16" s="59">
        <f t="shared" si="2"/>
        <v>0</v>
      </c>
    </row>
    <row r="17" spans="2:9" ht="10.5" customHeight="1" x14ac:dyDescent="0.25">
      <c r="B17" s="248" t="s">
        <v>54</v>
      </c>
      <c r="C17" s="249"/>
      <c r="D17" s="123">
        <f>SUM(D18:D26)</f>
        <v>113576239</v>
      </c>
      <c r="E17" s="123">
        <f>SUM(E18:E26)</f>
        <v>209378166</v>
      </c>
      <c r="F17" s="123">
        <f t="shared" ref="F17:H17" si="4">SUM(F18:F26)</f>
        <v>322954405</v>
      </c>
      <c r="G17" s="123">
        <f t="shared" si="4"/>
        <v>310268854</v>
      </c>
      <c r="H17" s="123">
        <f t="shared" si="4"/>
        <v>213722629</v>
      </c>
      <c r="I17" s="123">
        <f>+F17-G17</f>
        <v>12685551</v>
      </c>
    </row>
    <row r="18" spans="2:9" ht="10.5" customHeight="1" x14ac:dyDescent="0.25">
      <c r="B18" s="132"/>
      <c r="C18" s="124" t="s">
        <v>55</v>
      </c>
      <c r="D18" s="59">
        <v>329654</v>
      </c>
      <c r="E18" s="59">
        <v>5566303</v>
      </c>
      <c r="F18" s="59">
        <f t="shared" si="0"/>
        <v>5895957</v>
      </c>
      <c r="G18" s="59">
        <v>5263412</v>
      </c>
      <c r="H18" s="59">
        <v>2960046</v>
      </c>
      <c r="I18" s="59">
        <f t="shared" si="2"/>
        <v>632545</v>
      </c>
    </row>
    <row r="19" spans="2:9" ht="10.5" customHeight="1" x14ac:dyDescent="0.25">
      <c r="B19" s="132"/>
      <c r="C19" s="124" t="s">
        <v>56</v>
      </c>
      <c r="D19" s="59">
        <v>14400</v>
      </c>
      <c r="E19" s="59">
        <v>27871245</v>
      </c>
      <c r="F19" s="59">
        <f t="shared" si="0"/>
        <v>27885645</v>
      </c>
      <c r="G19" s="59">
        <v>27885645</v>
      </c>
      <c r="H19" s="59">
        <v>20763005</v>
      </c>
      <c r="I19" s="59">
        <f t="shared" si="2"/>
        <v>0</v>
      </c>
    </row>
    <row r="20" spans="2:9" ht="10.5" customHeight="1" x14ac:dyDescent="0.25">
      <c r="B20" s="132"/>
      <c r="C20" s="124" t="s">
        <v>57</v>
      </c>
      <c r="D20" s="59">
        <v>0</v>
      </c>
      <c r="E20" s="59">
        <v>0</v>
      </c>
      <c r="F20" s="59">
        <f t="shared" si="0"/>
        <v>0</v>
      </c>
      <c r="G20" s="59">
        <v>0</v>
      </c>
      <c r="H20" s="59">
        <v>0</v>
      </c>
      <c r="I20" s="59">
        <f t="shared" si="2"/>
        <v>0</v>
      </c>
    </row>
    <row r="21" spans="2:9" ht="10.5" customHeight="1" x14ac:dyDescent="0.25">
      <c r="B21" s="132"/>
      <c r="C21" s="124" t="s">
        <v>58</v>
      </c>
      <c r="D21" s="59">
        <v>28500</v>
      </c>
      <c r="E21" s="59">
        <v>-7575</v>
      </c>
      <c r="F21" s="59">
        <f t="shared" si="0"/>
        <v>20925</v>
      </c>
      <c r="G21" s="59">
        <v>20925</v>
      </c>
      <c r="H21" s="59">
        <v>20924</v>
      </c>
      <c r="I21" s="59">
        <f t="shared" si="2"/>
        <v>0</v>
      </c>
    </row>
    <row r="22" spans="2:9" ht="10.5" customHeight="1" x14ac:dyDescent="0.25">
      <c r="B22" s="132"/>
      <c r="C22" s="124" t="s">
        <v>59</v>
      </c>
      <c r="D22" s="59">
        <v>112148885</v>
      </c>
      <c r="E22" s="59">
        <v>174445512</v>
      </c>
      <c r="F22" s="59">
        <f t="shared" si="0"/>
        <v>286594397</v>
      </c>
      <c r="G22" s="59">
        <v>274541391</v>
      </c>
      <c r="H22" s="59">
        <v>187456998</v>
      </c>
      <c r="I22" s="59">
        <f t="shared" si="2"/>
        <v>12053006</v>
      </c>
    </row>
    <row r="23" spans="2:9" ht="10.5" customHeight="1" x14ac:dyDescent="0.25">
      <c r="B23" s="132"/>
      <c r="C23" s="124" t="s">
        <v>60</v>
      </c>
      <c r="D23" s="59">
        <v>24000</v>
      </c>
      <c r="E23" s="59">
        <v>-11355</v>
      </c>
      <c r="F23" s="59">
        <f t="shared" si="0"/>
        <v>12645</v>
      </c>
      <c r="G23" s="59">
        <v>12645</v>
      </c>
      <c r="H23" s="59">
        <v>12645</v>
      </c>
      <c r="I23" s="59">
        <f t="shared" si="2"/>
        <v>0</v>
      </c>
    </row>
    <row r="24" spans="2:9" ht="10.5" customHeight="1" x14ac:dyDescent="0.25">
      <c r="B24" s="132"/>
      <c r="C24" s="124" t="s">
        <v>61</v>
      </c>
      <c r="D24" s="59">
        <v>763300</v>
      </c>
      <c r="E24" s="59">
        <v>-724369</v>
      </c>
      <c r="F24" s="59">
        <f t="shared" si="0"/>
        <v>38931</v>
      </c>
      <c r="G24" s="59">
        <v>38931</v>
      </c>
      <c r="H24" s="59">
        <v>38931</v>
      </c>
      <c r="I24" s="59">
        <f t="shared" si="2"/>
        <v>0</v>
      </c>
    </row>
    <row r="25" spans="2:9" ht="10.5" customHeight="1" x14ac:dyDescent="0.25">
      <c r="B25" s="132"/>
      <c r="C25" s="124" t="s">
        <v>62</v>
      </c>
      <c r="D25" s="59">
        <v>0</v>
      </c>
      <c r="E25" s="59">
        <v>0</v>
      </c>
      <c r="F25" s="59">
        <f t="shared" si="0"/>
        <v>0</v>
      </c>
      <c r="G25" s="59">
        <v>0</v>
      </c>
      <c r="H25" s="59">
        <v>0</v>
      </c>
      <c r="I25" s="59">
        <f t="shared" si="2"/>
        <v>0</v>
      </c>
    </row>
    <row r="26" spans="2:9" ht="10.5" customHeight="1" x14ac:dyDescent="0.25">
      <c r="B26" s="132"/>
      <c r="C26" s="124" t="s">
        <v>63</v>
      </c>
      <c r="D26" s="59">
        <v>267500</v>
      </c>
      <c r="E26" s="59">
        <v>2238405</v>
      </c>
      <c r="F26" s="59">
        <f t="shared" si="0"/>
        <v>2505905</v>
      </c>
      <c r="G26" s="59">
        <v>2505905</v>
      </c>
      <c r="H26" s="59">
        <v>2470080</v>
      </c>
      <c r="I26" s="59">
        <f t="shared" si="2"/>
        <v>0</v>
      </c>
    </row>
    <row r="27" spans="2:9" ht="10.5" customHeight="1" x14ac:dyDescent="0.25">
      <c r="B27" s="248" t="s">
        <v>64</v>
      </c>
      <c r="C27" s="249"/>
      <c r="D27" s="123">
        <f>SUM(D28:D36)</f>
        <v>36572500</v>
      </c>
      <c r="E27" s="123">
        <f>SUM(E28:E36)</f>
        <v>225658226</v>
      </c>
      <c r="F27" s="123">
        <f t="shared" ref="F27:H27" si="5">SUM(F28:F36)</f>
        <v>262230726</v>
      </c>
      <c r="G27" s="123">
        <f t="shared" si="5"/>
        <v>257113769</v>
      </c>
      <c r="H27" s="123">
        <f t="shared" si="5"/>
        <v>242465177</v>
      </c>
      <c r="I27" s="123">
        <f t="shared" si="2"/>
        <v>5116957</v>
      </c>
    </row>
    <row r="28" spans="2:9" ht="10.5" customHeight="1" x14ac:dyDescent="0.25">
      <c r="B28" s="132"/>
      <c r="C28" s="124" t="s">
        <v>65</v>
      </c>
      <c r="D28" s="59">
        <v>868412</v>
      </c>
      <c r="E28" s="59">
        <v>1351571</v>
      </c>
      <c r="F28" s="59">
        <f t="shared" si="0"/>
        <v>2219983</v>
      </c>
      <c r="G28" s="59">
        <v>2219953</v>
      </c>
      <c r="H28" s="59">
        <v>1666592</v>
      </c>
      <c r="I28" s="59">
        <f t="shared" si="2"/>
        <v>30</v>
      </c>
    </row>
    <row r="29" spans="2:9" ht="10.5" customHeight="1" x14ac:dyDescent="0.25">
      <c r="B29" s="132"/>
      <c r="C29" s="124" t="s">
        <v>66</v>
      </c>
      <c r="D29" s="59">
        <v>1149600</v>
      </c>
      <c r="E29" s="59">
        <v>1490861</v>
      </c>
      <c r="F29" s="59">
        <f t="shared" si="0"/>
        <v>2640461</v>
      </c>
      <c r="G29" s="59">
        <v>2096845</v>
      </c>
      <c r="H29" s="59">
        <v>1949349</v>
      </c>
      <c r="I29" s="59">
        <f t="shared" si="2"/>
        <v>543616</v>
      </c>
    </row>
    <row r="30" spans="2:9" ht="10.5" customHeight="1" x14ac:dyDescent="0.25">
      <c r="B30" s="132"/>
      <c r="C30" s="124" t="s">
        <v>67</v>
      </c>
      <c r="D30" s="59">
        <v>27181153</v>
      </c>
      <c r="E30" s="59">
        <v>196655014</v>
      </c>
      <c r="F30" s="59">
        <f t="shared" si="0"/>
        <v>223836167</v>
      </c>
      <c r="G30" s="59">
        <v>221652702</v>
      </c>
      <c r="H30" s="59">
        <v>211736980</v>
      </c>
      <c r="I30" s="59">
        <f t="shared" si="2"/>
        <v>2183465</v>
      </c>
    </row>
    <row r="31" spans="2:9" ht="10.5" customHeight="1" x14ac:dyDescent="0.25">
      <c r="B31" s="132"/>
      <c r="C31" s="124" t="s">
        <v>68</v>
      </c>
      <c r="D31" s="59">
        <v>31500</v>
      </c>
      <c r="E31" s="59">
        <v>36736</v>
      </c>
      <c r="F31" s="59">
        <f t="shared" si="0"/>
        <v>68236</v>
      </c>
      <c r="G31" s="59">
        <v>68236</v>
      </c>
      <c r="H31" s="59">
        <v>68236</v>
      </c>
      <c r="I31" s="59">
        <f t="shared" si="2"/>
        <v>0</v>
      </c>
    </row>
    <row r="32" spans="2:9" ht="10.5" customHeight="1" x14ac:dyDescent="0.25">
      <c r="B32" s="132"/>
      <c r="C32" s="124" t="s">
        <v>69</v>
      </c>
      <c r="D32" s="59">
        <v>7241651</v>
      </c>
      <c r="E32" s="59">
        <v>17615408</v>
      </c>
      <c r="F32" s="59">
        <f t="shared" si="0"/>
        <v>24857059</v>
      </c>
      <c r="G32" s="59">
        <v>23492392</v>
      </c>
      <c r="H32" s="59">
        <v>20993077</v>
      </c>
      <c r="I32" s="59">
        <f t="shared" si="2"/>
        <v>1364667</v>
      </c>
    </row>
    <row r="33" spans="2:9" ht="10.5" customHeight="1" x14ac:dyDescent="0.25">
      <c r="B33" s="132"/>
      <c r="C33" s="124" t="s">
        <v>70</v>
      </c>
      <c r="D33" s="59">
        <v>25520</v>
      </c>
      <c r="E33" s="59">
        <v>-25520</v>
      </c>
      <c r="F33" s="59">
        <f t="shared" si="0"/>
        <v>0</v>
      </c>
      <c r="G33" s="59">
        <v>0</v>
      </c>
      <c r="H33" s="59">
        <v>0</v>
      </c>
      <c r="I33" s="59">
        <f t="shared" si="2"/>
        <v>0</v>
      </c>
    </row>
    <row r="34" spans="2:9" ht="10.5" customHeight="1" x14ac:dyDescent="0.25">
      <c r="B34" s="132"/>
      <c r="C34" s="124" t="s">
        <v>71</v>
      </c>
      <c r="D34" s="59">
        <v>44964</v>
      </c>
      <c r="E34" s="59">
        <v>15805</v>
      </c>
      <c r="F34" s="59">
        <f t="shared" si="0"/>
        <v>60769</v>
      </c>
      <c r="G34" s="59">
        <v>60393</v>
      </c>
      <c r="H34" s="59">
        <v>48143</v>
      </c>
      <c r="I34" s="59">
        <f t="shared" si="2"/>
        <v>376</v>
      </c>
    </row>
    <row r="35" spans="2:9" ht="10.5" customHeight="1" x14ac:dyDescent="0.25">
      <c r="B35" s="132"/>
      <c r="C35" s="124" t="s">
        <v>72</v>
      </c>
      <c r="D35" s="59">
        <v>0</v>
      </c>
      <c r="E35" s="59">
        <v>4959803</v>
      </c>
      <c r="F35" s="59">
        <f t="shared" si="0"/>
        <v>4959803</v>
      </c>
      <c r="G35" s="59">
        <v>4544664</v>
      </c>
      <c r="H35" s="59">
        <v>3192976</v>
      </c>
      <c r="I35" s="59">
        <f t="shared" si="2"/>
        <v>415139</v>
      </c>
    </row>
    <row r="36" spans="2:9" ht="10.5" customHeight="1" x14ac:dyDescent="0.25">
      <c r="B36" s="132"/>
      <c r="C36" s="124" t="s">
        <v>73</v>
      </c>
      <c r="D36" s="59">
        <v>29700</v>
      </c>
      <c r="E36" s="59">
        <v>3558548</v>
      </c>
      <c r="F36" s="59">
        <f t="shared" si="0"/>
        <v>3588248</v>
      </c>
      <c r="G36" s="59">
        <v>2978584</v>
      </c>
      <c r="H36" s="59">
        <v>2809824</v>
      </c>
      <c r="I36" s="59">
        <f t="shared" si="2"/>
        <v>609664</v>
      </c>
    </row>
    <row r="37" spans="2:9" ht="10.5" customHeight="1" x14ac:dyDescent="0.25">
      <c r="B37" s="248" t="s">
        <v>74</v>
      </c>
      <c r="C37" s="249"/>
      <c r="D37" s="123">
        <f>SUM(D38:D46)</f>
        <v>4500000</v>
      </c>
      <c r="E37" s="123">
        <f>SUM(E38:E46)</f>
        <v>1605001</v>
      </c>
      <c r="F37" s="123">
        <f t="shared" ref="F37:H37" si="6">SUM(F38:F46)</f>
        <v>6105001</v>
      </c>
      <c r="G37" s="123">
        <f t="shared" si="6"/>
        <v>6105001</v>
      </c>
      <c r="H37" s="123">
        <f t="shared" si="6"/>
        <v>6097793</v>
      </c>
      <c r="I37" s="123">
        <f t="shared" si="2"/>
        <v>0</v>
      </c>
    </row>
    <row r="38" spans="2:9" ht="10.5" customHeight="1" x14ac:dyDescent="0.25">
      <c r="B38" s="132"/>
      <c r="C38" s="124" t="s">
        <v>75</v>
      </c>
      <c r="D38" s="59">
        <v>0</v>
      </c>
      <c r="E38" s="59">
        <v>0</v>
      </c>
      <c r="F38" s="59">
        <f t="shared" si="0"/>
        <v>0</v>
      </c>
      <c r="G38" s="59">
        <v>0</v>
      </c>
      <c r="H38" s="59">
        <v>0</v>
      </c>
      <c r="I38" s="59">
        <f t="shared" si="2"/>
        <v>0</v>
      </c>
    </row>
    <row r="39" spans="2:9" ht="10.5" customHeight="1" x14ac:dyDescent="0.25">
      <c r="B39" s="132"/>
      <c r="C39" s="124" t="s">
        <v>76</v>
      </c>
      <c r="D39" s="59">
        <v>0</v>
      </c>
      <c r="E39" s="59">
        <v>0</v>
      </c>
      <c r="F39" s="59">
        <f t="shared" si="0"/>
        <v>0</v>
      </c>
      <c r="G39" s="59">
        <v>0</v>
      </c>
      <c r="H39" s="59">
        <v>0</v>
      </c>
      <c r="I39" s="59">
        <f t="shared" si="2"/>
        <v>0</v>
      </c>
    </row>
    <row r="40" spans="2:9" ht="10.5" customHeight="1" x14ac:dyDescent="0.25">
      <c r="B40" s="132"/>
      <c r="C40" s="124" t="s">
        <v>77</v>
      </c>
      <c r="D40" s="59">
        <v>0</v>
      </c>
      <c r="E40" s="59">
        <v>1690232</v>
      </c>
      <c r="F40" s="59">
        <f t="shared" si="0"/>
        <v>1690232</v>
      </c>
      <c r="G40" s="59">
        <v>1690232</v>
      </c>
      <c r="H40" s="59">
        <v>1690232</v>
      </c>
      <c r="I40" s="59">
        <f t="shared" si="2"/>
        <v>0</v>
      </c>
    </row>
    <row r="41" spans="2:9" ht="10.5" customHeight="1" x14ac:dyDescent="0.25">
      <c r="B41" s="132"/>
      <c r="C41" s="124" t="s">
        <v>78</v>
      </c>
      <c r="D41" s="59">
        <v>4500000</v>
      </c>
      <c r="E41" s="59">
        <v>-85231</v>
      </c>
      <c r="F41" s="59">
        <f t="shared" si="0"/>
        <v>4414769</v>
      </c>
      <c r="G41" s="59">
        <v>4414769</v>
      </c>
      <c r="H41" s="59">
        <v>4407561</v>
      </c>
      <c r="I41" s="59">
        <f t="shared" si="2"/>
        <v>0</v>
      </c>
    </row>
    <row r="42" spans="2:9" ht="10.5" customHeight="1" x14ac:dyDescent="0.25">
      <c r="B42" s="132"/>
      <c r="C42" s="124" t="s">
        <v>79</v>
      </c>
      <c r="D42" s="59">
        <v>0</v>
      </c>
      <c r="E42" s="59">
        <v>0</v>
      </c>
      <c r="F42" s="59">
        <f t="shared" si="0"/>
        <v>0</v>
      </c>
      <c r="G42" s="59">
        <v>0</v>
      </c>
      <c r="H42" s="59">
        <v>0</v>
      </c>
      <c r="I42" s="59">
        <f t="shared" si="2"/>
        <v>0</v>
      </c>
    </row>
    <row r="43" spans="2:9" ht="10.5" customHeight="1" x14ac:dyDescent="0.25">
      <c r="B43" s="132"/>
      <c r="C43" s="124" t="s">
        <v>80</v>
      </c>
      <c r="D43" s="59">
        <v>0</v>
      </c>
      <c r="E43" s="59">
        <v>0</v>
      </c>
      <c r="F43" s="59">
        <f t="shared" si="0"/>
        <v>0</v>
      </c>
      <c r="G43" s="59">
        <v>0</v>
      </c>
      <c r="H43" s="59">
        <v>0</v>
      </c>
      <c r="I43" s="59">
        <f t="shared" si="2"/>
        <v>0</v>
      </c>
    </row>
    <row r="44" spans="2:9" ht="10.5" customHeight="1" x14ac:dyDescent="0.25">
      <c r="B44" s="132"/>
      <c r="C44" s="124" t="s">
        <v>81</v>
      </c>
      <c r="D44" s="59">
        <v>0</v>
      </c>
      <c r="E44" s="59">
        <v>0</v>
      </c>
      <c r="F44" s="59">
        <f t="shared" si="0"/>
        <v>0</v>
      </c>
      <c r="G44" s="59">
        <v>0</v>
      </c>
      <c r="H44" s="59">
        <v>0</v>
      </c>
      <c r="I44" s="59">
        <f t="shared" si="2"/>
        <v>0</v>
      </c>
    </row>
    <row r="45" spans="2:9" ht="10.5" customHeight="1" x14ac:dyDescent="0.25">
      <c r="B45" s="132"/>
      <c r="C45" s="124" t="s">
        <v>82</v>
      </c>
      <c r="D45" s="59">
        <v>0</v>
      </c>
      <c r="E45" s="59">
        <v>0</v>
      </c>
      <c r="F45" s="59">
        <f t="shared" si="0"/>
        <v>0</v>
      </c>
      <c r="G45" s="59">
        <v>0</v>
      </c>
      <c r="H45" s="59">
        <v>0</v>
      </c>
      <c r="I45" s="59">
        <f t="shared" si="2"/>
        <v>0</v>
      </c>
    </row>
    <row r="46" spans="2:9" ht="10.5" customHeight="1" x14ac:dyDescent="0.25">
      <c r="B46" s="132"/>
      <c r="C46" s="124" t="s">
        <v>83</v>
      </c>
      <c r="D46" s="59">
        <v>0</v>
      </c>
      <c r="E46" s="59">
        <v>0</v>
      </c>
      <c r="F46" s="59">
        <f t="shared" si="0"/>
        <v>0</v>
      </c>
      <c r="G46" s="59">
        <v>0</v>
      </c>
      <c r="H46" s="59">
        <v>0</v>
      </c>
      <c r="I46" s="59">
        <f t="shared" si="2"/>
        <v>0</v>
      </c>
    </row>
    <row r="47" spans="2:9" ht="10.5" customHeight="1" x14ac:dyDescent="0.25">
      <c r="B47" s="248" t="s">
        <v>84</v>
      </c>
      <c r="C47" s="249"/>
      <c r="D47" s="123">
        <f>SUM(D48:D56)</f>
        <v>3855000</v>
      </c>
      <c r="E47" s="123">
        <f>SUM(E48:E56)</f>
        <v>104568270</v>
      </c>
      <c r="F47" s="123">
        <f t="shared" ref="F47:H47" si="7">SUM(F48:F56)</f>
        <v>108423270</v>
      </c>
      <c r="G47" s="123">
        <f t="shared" si="7"/>
        <v>108406388</v>
      </c>
      <c r="H47" s="123">
        <f t="shared" si="7"/>
        <v>99484864</v>
      </c>
      <c r="I47" s="123">
        <f t="shared" si="2"/>
        <v>16882</v>
      </c>
    </row>
    <row r="48" spans="2:9" ht="10.5" customHeight="1" x14ac:dyDescent="0.25">
      <c r="B48" s="132"/>
      <c r="C48" s="124" t="s">
        <v>85</v>
      </c>
      <c r="D48" s="59">
        <v>1000000</v>
      </c>
      <c r="E48" s="59">
        <v>13126213</v>
      </c>
      <c r="F48" s="59">
        <f t="shared" si="0"/>
        <v>14126213</v>
      </c>
      <c r="G48" s="59">
        <v>14126213</v>
      </c>
      <c r="H48" s="59">
        <v>12111860</v>
      </c>
      <c r="I48" s="59">
        <f t="shared" si="2"/>
        <v>0</v>
      </c>
    </row>
    <row r="49" spans="2:9" ht="10.5" customHeight="1" x14ac:dyDescent="0.25">
      <c r="B49" s="132"/>
      <c r="C49" s="124" t="s">
        <v>86</v>
      </c>
      <c r="D49" s="59">
        <v>345000</v>
      </c>
      <c r="E49" s="59">
        <v>-312401</v>
      </c>
      <c r="F49" s="59">
        <f t="shared" si="0"/>
        <v>32599</v>
      </c>
      <c r="G49" s="59">
        <v>32599</v>
      </c>
      <c r="H49" s="59">
        <v>32599</v>
      </c>
      <c r="I49" s="59">
        <f t="shared" si="2"/>
        <v>0</v>
      </c>
    </row>
    <row r="50" spans="2:9" ht="10.5" customHeight="1" x14ac:dyDescent="0.25">
      <c r="B50" s="132"/>
      <c r="C50" s="124" t="s">
        <v>87</v>
      </c>
      <c r="D50" s="59">
        <v>2510000</v>
      </c>
      <c r="E50" s="59">
        <v>88151643</v>
      </c>
      <c r="F50" s="59">
        <f t="shared" si="0"/>
        <v>90661643</v>
      </c>
      <c r="G50" s="59">
        <v>90644761</v>
      </c>
      <c r="H50" s="59">
        <v>86115907</v>
      </c>
      <c r="I50" s="59">
        <f t="shared" si="2"/>
        <v>16882</v>
      </c>
    </row>
    <row r="51" spans="2:9" ht="10.5" customHeight="1" x14ac:dyDescent="0.25">
      <c r="B51" s="132"/>
      <c r="C51" s="124" t="s">
        <v>88</v>
      </c>
      <c r="D51" s="59">
        <v>0</v>
      </c>
      <c r="E51" s="59">
        <v>0</v>
      </c>
      <c r="F51" s="59">
        <f t="shared" si="0"/>
        <v>0</v>
      </c>
      <c r="G51" s="59">
        <v>0</v>
      </c>
      <c r="H51" s="59">
        <v>0</v>
      </c>
      <c r="I51" s="59">
        <f t="shared" si="2"/>
        <v>0</v>
      </c>
    </row>
    <row r="52" spans="2:9" ht="10.5" customHeight="1" x14ac:dyDescent="0.25">
      <c r="B52" s="132"/>
      <c r="C52" s="124" t="s">
        <v>89</v>
      </c>
      <c r="D52" s="59">
        <v>0</v>
      </c>
      <c r="E52" s="59">
        <v>0</v>
      </c>
      <c r="F52" s="59">
        <f t="shared" si="0"/>
        <v>0</v>
      </c>
      <c r="G52" s="59">
        <v>0</v>
      </c>
      <c r="H52" s="59">
        <v>0</v>
      </c>
      <c r="I52" s="59">
        <f t="shared" si="2"/>
        <v>0</v>
      </c>
    </row>
    <row r="53" spans="2:9" ht="10.5" customHeight="1" x14ac:dyDescent="0.25">
      <c r="B53" s="132"/>
      <c r="C53" s="124" t="s">
        <v>90</v>
      </c>
      <c r="D53" s="59">
        <v>0</v>
      </c>
      <c r="E53" s="59">
        <v>3602815</v>
      </c>
      <c r="F53" s="59">
        <f t="shared" si="0"/>
        <v>3602815</v>
      </c>
      <c r="G53" s="59">
        <v>3602815</v>
      </c>
      <c r="H53" s="59">
        <v>1224498</v>
      </c>
      <c r="I53" s="59">
        <f t="shared" si="2"/>
        <v>0</v>
      </c>
    </row>
    <row r="54" spans="2:9" ht="10.5" customHeight="1" x14ac:dyDescent="0.25">
      <c r="B54" s="132"/>
      <c r="C54" s="124" t="s">
        <v>91</v>
      </c>
      <c r="D54" s="59">
        <v>0</v>
      </c>
      <c r="E54" s="59">
        <v>0</v>
      </c>
      <c r="F54" s="59">
        <f t="shared" si="0"/>
        <v>0</v>
      </c>
      <c r="G54" s="59">
        <v>0</v>
      </c>
      <c r="H54" s="59">
        <v>0</v>
      </c>
      <c r="I54" s="59">
        <f t="shared" si="2"/>
        <v>0</v>
      </c>
    </row>
    <row r="55" spans="2:9" ht="10.5" customHeight="1" x14ac:dyDescent="0.25">
      <c r="B55" s="132"/>
      <c r="C55" s="124" t="s">
        <v>92</v>
      </c>
      <c r="D55" s="59">
        <v>0</v>
      </c>
      <c r="E55" s="59">
        <v>0</v>
      </c>
      <c r="F55" s="59">
        <f t="shared" si="0"/>
        <v>0</v>
      </c>
      <c r="G55" s="59">
        <v>0</v>
      </c>
      <c r="H55" s="59">
        <v>0</v>
      </c>
      <c r="I55" s="59">
        <f t="shared" si="2"/>
        <v>0</v>
      </c>
    </row>
    <row r="56" spans="2:9" ht="10.5" customHeight="1" x14ac:dyDescent="0.25">
      <c r="B56" s="132"/>
      <c r="C56" s="124" t="s">
        <v>93</v>
      </c>
      <c r="D56" s="59">
        <v>0</v>
      </c>
      <c r="E56" s="59">
        <v>0</v>
      </c>
      <c r="F56" s="59">
        <f t="shared" si="0"/>
        <v>0</v>
      </c>
      <c r="G56" s="59">
        <v>0</v>
      </c>
      <c r="H56" s="59">
        <v>0</v>
      </c>
      <c r="I56" s="59">
        <f t="shared" si="2"/>
        <v>0</v>
      </c>
    </row>
    <row r="57" spans="2:9" ht="10.5" customHeight="1" x14ac:dyDescent="0.25">
      <c r="B57" s="248" t="s">
        <v>94</v>
      </c>
      <c r="C57" s="249"/>
      <c r="D57" s="123">
        <f t="shared" ref="D57:H57" si="8">SUM(D58:D60)</f>
        <v>3000000</v>
      </c>
      <c r="E57" s="123">
        <f t="shared" si="8"/>
        <v>-3000000</v>
      </c>
      <c r="F57" s="123">
        <f t="shared" si="8"/>
        <v>0</v>
      </c>
      <c r="G57" s="123">
        <f t="shared" si="8"/>
        <v>0</v>
      </c>
      <c r="H57" s="123">
        <f t="shared" si="8"/>
        <v>0</v>
      </c>
      <c r="I57" s="123">
        <f>+F57-G57</f>
        <v>0</v>
      </c>
    </row>
    <row r="58" spans="2:9" ht="10.5" customHeight="1" x14ac:dyDescent="0.25">
      <c r="B58" s="132"/>
      <c r="C58" s="124" t="s">
        <v>95</v>
      </c>
      <c r="D58" s="59">
        <v>0</v>
      </c>
      <c r="E58" s="59">
        <v>0</v>
      </c>
      <c r="F58" s="59">
        <f t="shared" si="0"/>
        <v>0</v>
      </c>
      <c r="G58" s="59">
        <v>0</v>
      </c>
      <c r="H58" s="59">
        <v>0</v>
      </c>
      <c r="I58" s="59">
        <f>+F58-G58</f>
        <v>0</v>
      </c>
    </row>
    <row r="59" spans="2:9" ht="10.5" customHeight="1" x14ac:dyDescent="0.25">
      <c r="B59" s="132"/>
      <c r="C59" s="124" t="s">
        <v>96</v>
      </c>
      <c r="D59" s="59">
        <v>3000000</v>
      </c>
      <c r="E59" s="59">
        <v>-3000000</v>
      </c>
      <c r="F59" s="59">
        <f t="shared" si="0"/>
        <v>0</v>
      </c>
      <c r="G59" s="59">
        <v>0</v>
      </c>
      <c r="H59" s="59">
        <v>0</v>
      </c>
      <c r="I59" s="59">
        <f t="shared" si="2"/>
        <v>0</v>
      </c>
    </row>
    <row r="60" spans="2:9" ht="10.5" customHeight="1" x14ac:dyDescent="0.25">
      <c r="B60" s="132"/>
      <c r="C60" s="124" t="s">
        <v>97</v>
      </c>
      <c r="D60" s="59">
        <v>0</v>
      </c>
      <c r="E60" s="59">
        <v>0</v>
      </c>
      <c r="F60" s="59">
        <f t="shared" si="0"/>
        <v>0</v>
      </c>
      <c r="G60" s="59">
        <v>0</v>
      </c>
      <c r="H60" s="59">
        <v>0</v>
      </c>
      <c r="I60" s="59">
        <f t="shared" si="2"/>
        <v>0</v>
      </c>
    </row>
    <row r="61" spans="2:9" ht="10.5" customHeight="1" x14ac:dyDescent="0.25">
      <c r="B61" s="248" t="s">
        <v>98</v>
      </c>
      <c r="C61" s="249"/>
      <c r="D61" s="123">
        <f t="shared" ref="D61:H61" si="9">SUM(D62:D69)</f>
        <v>0</v>
      </c>
      <c r="E61" s="123">
        <f t="shared" si="9"/>
        <v>0</v>
      </c>
      <c r="F61" s="123">
        <f t="shared" si="0"/>
        <v>0</v>
      </c>
      <c r="G61" s="123">
        <f t="shared" si="9"/>
        <v>0</v>
      </c>
      <c r="H61" s="123">
        <f t="shared" si="9"/>
        <v>0</v>
      </c>
      <c r="I61" s="123">
        <f t="shared" si="2"/>
        <v>0</v>
      </c>
    </row>
    <row r="62" spans="2:9" ht="10.5" customHeight="1" x14ac:dyDescent="0.25">
      <c r="B62" s="132"/>
      <c r="C62" s="124" t="s">
        <v>99</v>
      </c>
      <c r="D62" s="59">
        <v>0</v>
      </c>
      <c r="E62" s="59">
        <v>0</v>
      </c>
      <c r="F62" s="59">
        <f t="shared" si="0"/>
        <v>0</v>
      </c>
      <c r="G62" s="59">
        <v>0</v>
      </c>
      <c r="H62" s="59">
        <v>0</v>
      </c>
      <c r="I62" s="59">
        <v>0</v>
      </c>
    </row>
    <row r="63" spans="2:9" ht="10.5" customHeight="1" x14ac:dyDescent="0.25">
      <c r="B63" s="132"/>
      <c r="C63" s="124" t="s">
        <v>100</v>
      </c>
      <c r="D63" s="59">
        <v>0</v>
      </c>
      <c r="E63" s="59">
        <v>0</v>
      </c>
      <c r="F63" s="59">
        <f t="shared" si="0"/>
        <v>0</v>
      </c>
      <c r="G63" s="59">
        <v>0</v>
      </c>
      <c r="H63" s="59">
        <v>0</v>
      </c>
      <c r="I63" s="59">
        <v>0</v>
      </c>
    </row>
    <row r="64" spans="2:9" ht="10.5" customHeight="1" x14ac:dyDescent="0.25">
      <c r="B64" s="132"/>
      <c r="C64" s="124" t="s">
        <v>101</v>
      </c>
      <c r="D64" s="59">
        <v>0</v>
      </c>
      <c r="E64" s="59">
        <v>0</v>
      </c>
      <c r="F64" s="59">
        <f t="shared" si="0"/>
        <v>0</v>
      </c>
      <c r="G64" s="59">
        <v>0</v>
      </c>
      <c r="H64" s="59">
        <v>0</v>
      </c>
      <c r="I64" s="59">
        <v>0</v>
      </c>
    </row>
    <row r="65" spans="2:9" ht="10.5" customHeight="1" x14ac:dyDescent="0.25">
      <c r="B65" s="132"/>
      <c r="C65" s="124" t="s">
        <v>102</v>
      </c>
      <c r="D65" s="59">
        <v>0</v>
      </c>
      <c r="E65" s="59">
        <v>0</v>
      </c>
      <c r="F65" s="59">
        <f t="shared" si="0"/>
        <v>0</v>
      </c>
      <c r="G65" s="59">
        <v>0</v>
      </c>
      <c r="H65" s="59">
        <v>0</v>
      </c>
      <c r="I65" s="59">
        <v>0</v>
      </c>
    </row>
    <row r="66" spans="2:9" ht="10.5" customHeight="1" x14ac:dyDescent="0.25">
      <c r="B66" s="132"/>
      <c r="C66" s="124" t="s">
        <v>103</v>
      </c>
      <c r="D66" s="59">
        <v>0</v>
      </c>
      <c r="E66" s="59">
        <v>0</v>
      </c>
      <c r="F66" s="59">
        <f t="shared" si="0"/>
        <v>0</v>
      </c>
      <c r="G66" s="59">
        <v>0</v>
      </c>
      <c r="H66" s="59">
        <v>0</v>
      </c>
      <c r="I66" s="59">
        <v>0</v>
      </c>
    </row>
    <row r="67" spans="2:9" ht="10.5" customHeight="1" x14ac:dyDescent="0.25">
      <c r="B67" s="132"/>
      <c r="C67" s="124" t="s">
        <v>104</v>
      </c>
      <c r="D67" s="59"/>
      <c r="E67" s="59"/>
      <c r="F67" s="59">
        <f t="shared" si="0"/>
        <v>0</v>
      </c>
      <c r="G67" s="59"/>
      <c r="H67" s="59"/>
      <c r="I67" s="59"/>
    </row>
    <row r="68" spans="2:9" ht="10.5" customHeight="1" x14ac:dyDescent="0.25">
      <c r="B68" s="132"/>
      <c r="C68" s="124" t="s">
        <v>105</v>
      </c>
      <c r="D68" s="59">
        <v>0</v>
      </c>
      <c r="E68" s="59">
        <v>0</v>
      </c>
      <c r="F68" s="59">
        <f t="shared" si="0"/>
        <v>0</v>
      </c>
      <c r="G68" s="59">
        <v>0</v>
      </c>
      <c r="H68" s="59">
        <v>0</v>
      </c>
      <c r="I68" s="59">
        <v>0</v>
      </c>
    </row>
    <row r="69" spans="2:9" ht="10.5" customHeight="1" x14ac:dyDescent="0.25">
      <c r="B69" s="132"/>
      <c r="C69" s="124" t="s">
        <v>106</v>
      </c>
      <c r="D69" s="59">
        <v>0</v>
      </c>
      <c r="E69" s="59">
        <v>0</v>
      </c>
      <c r="F69" s="59">
        <f t="shared" si="0"/>
        <v>0</v>
      </c>
      <c r="G69" s="59">
        <v>0</v>
      </c>
      <c r="H69" s="59">
        <v>0</v>
      </c>
      <c r="I69" s="59">
        <f t="shared" si="2"/>
        <v>0</v>
      </c>
    </row>
    <row r="70" spans="2:9" ht="10.5" customHeight="1" x14ac:dyDescent="0.25">
      <c r="B70" s="248" t="s">
        <v>107</v>
      </c>
      <c r="C70" s="249"/>
      <c r="D70" s="123">
        <f>SUM(D71:D73)</f>
        <v>0</v>
      </c>
      <c r="E70" s="123">
        <f>SUM(E71:E73)</f>
        <v>0</v>
      </c>
      <c r="F70" s="123">
        <f t="shared" si="0"/>
        <v>0</v>
      </c>
      <c r="G70" s="123">
        <f>SUM(G71:G73)</f>
        <v>0</v>
      </c>
      <c r="H70" s="123">
        <f>SUM(H71:H73)</f>
        <v>0</v>
      </c>
      <c r="I70" s="123">
        <f t="shared" si="2"/>
        <v>0</v>
      </c>
    </row>
    <row r="71" spans="2:9" ht="10.5" customHeight="1" x14ac:dyDescent="0.25">
      <c r="B71" s="132"/>
      <c r="C71" s="124" t="s">
        <v>108</v>
      </c>
      <c r="D71" s="59">
        <v>0</v>
      </c>
      <c r="E71" s="59">
        <v>0</v>
      </c>
      <c r="F71" s="59">
        <f t="shared" si="0"/>
        <v>0</v>
      </c>
      <c r="G71" s="59">
        <v>0</v>
      </c>
      <c r="H71" s="59">
        <v>0</v>
      </c>
      <c r="I71" s="59">
        <f t="shared" si="2"/>
        <v>0</v>
      </c>
    </row>
    <row r="72" spans="2:9" ht="10.5" customHeight="1" x14ac:dyDescent="0.25">
      <c r="B72" s="132"/>
      <c r="C72" s="124" t="s">
        <v>109</v>
      </c>
      <c r="D72" s="59">
        <v>0</v>
      </c>
      <c r="E72" s="59">
        <v>0</v>
      </c>
      <c r="F72" s="59">
        <f t="shared" ref="F72:F81" si="10">+D72+E72</f>
        <v>0</v>
      </c>
      <c r="G72" s="59">
        <v>0</v>
      </c>
      <c r="H72" s="59">
        <v>0</v>
      </c>
      <c r="I72" s="59">
        <f t="shared" si="2"/>
        <v>0</v>
      </c>
    </row>
    <row r="73" spans="2:9" ht="10.5" customHeight="1" x14ac:dyDescent="0.25">
      <c r="B73" s="132"/>
      <c r="C73" s="124" t="s">
        <v>110</v>
      </c>
      <c r="D73" s="59">
        <v>0</v>
      </c>
      <c r="E73" s="59">
        <v>0</v>
      </c>
      <c r="F73" s="59">
        <f t="shared" si="10"/>
        <v>0</v>
      </c>
      <c r="G73" s="59">
        <v>0</v>
      </c>
      <c r="H73" s="59">
        <v>0</v>
      </c>
      <c r="I73" s="59">
        <f t="shared" si="2"/>
        <v>0</v>
      </c>
    </row>
    <row r="74" spans="2:9" ht="10.5" customHeight="1" x14ac:dyDescent="0.25">
      <c r="B74" s="248" t="s">
        <v>111</v>
      </c>
      <c r="C74" s="249"/>
      <c r="D74" s="123">
        <f>SUM(D75:D81)</f>
        <v>0</v>
      </c>
      <c r="E74" s="123">
        <f t="shared" ref="E74:H74" si="11">SUM(E75:E81)</f>
        <v>0</v>
      </c>
      <c r="F74" s="123">
        <f t="shared" si="10"/>
        <v>0</v>
      </c>
      <c r="G74" s="123">
        <f t="shared" si="11"/>
        <v>0</v>
      </c>
      <c r="H74" s="123">
        <f t="shared" si="11"/>
        <v>0</v>
      </c>
      <c r="I74" s="123">
        <f t="shared" ref="I74:I81" si="12">+F74-G74</f>
        <v>0</v>
      </c>
    </row>
    <row r="75" spans="2:9" ht="10.5" customHeight="1" x14ac:dyDescent="0.25">
      <c r="B75" s="132"/>
      <c r="C75" s="124" t="s">
        <v>112</v>
      </c>
      <c r="D75" s="59">
        <v>0</v>
      </c>
      <c r="E75" s="59">
        <v>0</v>
      </c>
      <c r="F75" s="59">
        <f t="shared" si="10"/>
        <v>0</v>
      </c>
      <c r="G75" s="59">
        <v>0</v>
      </c>
      <c r="H75" s="59">
        <v>0</v>
      </c>
      <c r="I75" s="59">
        <f t="shared" si="12"/>
        <v>0</v>
      </c>
    </row>
    <row r="76" spans="2:9" ht="10.5" customHeight="1" x14ac:dyDescent="0.25">
      <c r="B76" s="132"/>
      <c r="C76" s="124" t="s">
        <v>113</v>
      </c>
      <c r="D76" s="59">
        <v>0</v>
      </c>
      <c r="E76" s="59">
        <v>0</v>
      </c>
      <c r="F76" s="59">
        <f t="shared" si="10"/>
        <v>0</v>
      </c>
      <c r="G76" s="59">
        <v>0</v>
      </c>
      <c r="H76" s="59">
        <v>0</v>
      </c>
      <c r="I76" s="59">
        <f t="shared" si="12"/>
        <v>0</v>
      </c>
    </row>
    <row r="77" spans="2:9" ht="10.5" customHeight="1" x14ac:dyDescent="0.25">
      <c r="B77" s="132"/>
      <c r="C77" s="124" t="s">
        <v>114</v>
      </c>
      <c r="D77" s="59">
        <v>0</v>
      </c>
      <c r="E77" s="59">
        <v>0</v>
      </c>
      <c r="F77" s="59">
        <f t="shared" si="10"/>
        <v>0</v>
      </c>
      <c r="G77" s="59">
        <v>0</v>
      </c>
      <c r="H77" s="59">
        <v>0</v>
      </c>
      <c r="I77" s="59">
        <f t="shared" si="12"/>
        <v>0</v>
      </c>
    </row>
    <row r="78" spans="2:9" ht="10.5" customHeight="1" x14ac:dyDescent="0.25">
      <c r="B78" s="132"/>
      <c r="C78" s="124" t="s">
        <v>115</v>
      </c>
      <c r="D78" s="59">
        <v>0</v>
      </c>
      <c r="E78" s="59">
        <v>0</v>
      </c>
      <c r="F78" s="59">
        <f t="shared" si="10"/>
        <v>0</v>
      </c>
      <c r="G78" s="59">
        <v>0</v>
      </c>
      <c r="H78" s="59">
        <v>0</v>
      </c>
      <c r="I78" s="59">
        <f t="shared" si="12"/>
        <v>0</v>
      </c>
    </row>
    <row r="79" spans="2:9" ht="10.5" customHeight="1" x14ac:dyDescent="0.25">
      <c r="B79" s="132"/>
      <c r="C79" s="124" t="s">
        <v>116</v>
      </c>
      <c r="D79" s="59">
        <v>0</v>
      </c>
      <c r="E79" s="59">
        <v>0</v>
      </c>
      <c r="F79" s="59">
        <f t="shared" si="10"/>
        <v>0</v>
      </c>
      <c r="G79" s="59">
        <v>0</v>
      </c>
      <c r="H79" s="59">
        <v>0</v>
      </c>
      <c r="I79" s="59">
        <f t="shared" si="12"/>
        <v>0</v>
      </c>
    </row>
    <row r="80" spans="2:9" ht="10.5" customHeight="1" x14ac:dyDescent="0.25">
      <c r="B80" s="132"/>
      <c r="C80" s="124" t="s">
        <v>117</v>
      </c>
      <c r="D80" s="59">
        <v>0</v>
      </c>
      <c r="E80" s="59">
        <v>0</v>
      </c>
      <c r="F80" s="59">
        <f t="shared" si="10"/>
        <v>0</v>
      </c>
      <c r="G80" s="59">
        <v>0</v>
      </c>
      <c r="H80" s="59">
        <v>0</v>
      </c>
      <c r="I80" s="59">
        <f t="shared" si="12"/>
        <v>0</v>
      </c>
    </row>
    <row r="81" spans="2:9" ht="10.5" customHeight="1" x14ac:dyDescent="0.25">
      <c r="B81" s="135"/>
      <c r="C81" s="136" t="s">
        <v>118</v>
      </c>
      <c r="D81" s="137">
        <v>0</v>
      </c>
      <c r="E81" s="137">
        <v>0</v>
      </c>
      <c r="F81" s="59">
        <f t="shared" si="10"/>
        <v>0</v>
      </c>
      <c r="G81" s="137">
        <v>0</v>
      </c>
      <c r="H81" s="137">
        <v>0</v>
      </c>
      <c r="I81" s="137">
        <f t="shared" si="12"/>
        <v>0</v>
      </c>
    </row>
    <row r="82" spans="2:9" ht="10.5" customHeight="1" x14ac:dyDescent="0.25">
      <c r="B82" s="144"/>
      <c r="C82" s="144"/>
      <c r="D82" s="145"/>
      <c r="E82" s="145"/>
      <c r="F82" s="145"/>
      <c r="G82" s="145"/>
      <c r="H82" s="145"/>
      <c r="I82" s="145"/>
    </row>
    <row r="83" spans="2:9" ht="10.5" customHeight="1" x14ac:dyDescent="0.25">
      <c r="B83" s="248" t="s">
        <v>119</v>
      </c>
      <c r="C83" s="249"/>
      <c r="D83" s="123">
        <f>+D84+D92+D102+D112+D122+D132+D136+D145+D149</f>
        <v>1872450337</v>
      </c>
      <c r="E83" s="123">
        <f>+E84+E92+E102+E112+E122+E132+E136+E145+E149</f>
        <v>848455533</v>
      </c>
      <c r="F83" s="123">
        <f t="shared" ref="F83:F146" si="13">+D83+E83</f>
        <v>2720905870</v>
      </c>
      <c r="G83" s="123">
        <f>+G84+G92+G102+G112+G122+G132+G136+G145+G149</f>
        <v>2700267744</v>
      </c>
      <c r="H83" s="123">
        <f>+H84+H92+H102+H112+H122+H132+H136+H145+H149</f>
        <v>2341543106</v>
      </c>
      <c r="I83" s="123">
        <f t="shared" ref="I83:I146" si="14">+F83-G83</f>
        <v>20638126</v>
      </c>
    </row>
    <row r="84" spans="2:9" ht="10.5" customHeight="1" x14ac:dyDescent="0.25">
      <c r="B84" s="248" t="s">
        <v>46</v>
      </c>
      <c r="C84" s="249"/>
      <c r="D84" s="123">
        <f>SUM(D85:D91)</f>
        <v>1568060256</v>
      </c>
      <c r="E84" s="123">
        <f t="shared" ref="E84:H84" si="15">SUM(E85:E91)</f>
        <v>477839493</v>
      </c>
      <c r="F84" s="123">
        <f t="shared" si="15"/>
        <v>2045899749</v>
      </c>
      <c r="G84" s="123">
        <f t="shared" si="15"/>
        <v>2027964340</v>
      </c>
      <c r="H84" s="123">
        <f t="shared" si="15"/>
        <v>1974459978</v>
      </c>
      <c r="I84" s="123">
        <f>+F84-G84</f>
        <v>17935409</v>
      </c>
    </row>
    <row r="85" spans="2:9" ht="10.5" customHeight="1" x14ac:dyDescent="0.25">
      <c r="B85" s="132"/>
      <c r="C85" s="124" t="s">
        <v>47</v>
      </c>
      <c r="D85" s="59">
        <v>518934192</v>
      </c>
      <c r="E85" s="59">
        <v>147994907</v>
      </c>
      <c r="F85" s="59">
        <f>+D85+E85</f>
        <v>666929099</v>
      </c>
      <c r="G85" s="59">
        <v>665794428</v>
      </c>
      <c r="H85" s="59">
        <v>665794428</v>
      </c>
      <c r="I85" s="59">
        <f>+F85-G85</f>
        <v>1134671</v>
      </c>
    </row>
    <row r="86" spans="2:9" ht="10.5" customHeight="1" x14ac:dyDescent="0.25">
      <c r="B86" s="132"/>
      <c r="C86" s="124" t="s">
        <v>48</v>
      </c>
      <c r="D86" s="59">
        <v>1541440</v>
      </c>
      <c r="E86" s="59">
        <v>68317745</v>
      </c>
      <c r="F86" s="59">
        <f t="shared" ref="F86:F91" si="16">+D86+E86</f>
        <v>69859185</v>
      </c>
      <c r="G86" s="59">
        <v>67367365</v>
      </c>
      <c r="H86" s="59">
        <v>67367365</v>
      </c>
      <c r="I86" s="59">
        <f>+F86-G86</f>
        <v>2491820</v>
      </c>
    </row>
    <row r="87" spans="2:9" ht="10.5" customHeight="1" x14ac:dyDescent="0.25">
      <c r="B87" s="132"/>
      <c r="C87" s="124" t="s">
        <v>49</v>
      </c>
      <c r="D87" s="59">
        <v>362248825</v>
      </c>
      <c r="E87" s="59">
        <v>123857158</v>
      </c>
      <c r="F87" s="59">
        <f t="shared" si="16"/>
        <v>486105983</v>
      </c>
      <c r="G87" s="59">
        <v>481917842</v>
      </c>
      <c r="H87" s="59">
        <v>448595757</v>
      </c>
      <c r="I87" s="59">
        <f t="shared" ref="I87:I91" si="17">+F87-G87</f>
        <v>4188141</v>
      </c>
    </row>
    <row r="88" spans="2:9" ht="10.5" customHeight="1" x14ac:dyDescent="0.25">
      <c r="B88" s="132"/>
      <c r="C88" s="124" t="s">
        <v>50</v>
      </c>
      <c r="D88" s="59">
        <v>178356539</v>
      </c>
      <c r="E88" s="59">
        <v>17452279</v>
      </c>
      <c r="F88" s="59">
        <f t="shared" si="16"/>
        <v>195808818</v>
      </c>
      <c r="G88" s="59">
        <v>189289877</v>
      </c>
      <c r="H88" s="59">
        <v>169209976</v>
      </c>
      <c r="I88" s="59">
        <f t="shared" si="17"/>
        <v>6518941</v>
      </c>
    </row>
    <row r="89" spans="2:9" ht="10.5" customHeight="1" x14ac:dyDescent="0.25">
      <c r="B89" s="132"/>
      <c r="C89" s="124" t="s">
        <v>51</v>
      </c>
      <c r="D89" s="59">
        <v>457350523</v>
      </c>
      <c r="E89" s="59">
        <v>112409245</v>
      </c>
      <c r="F89" s="59">
        <f t="shared" si="16"/>
        <v>569759768</v>
      </c>
      <c r="G89" s="59">
        <v>566202406</v>
      </c>
      <c r="H89" s="59">
        <v>566100030</v>
      </c>
      <c r="I89" s="59">
        <f t="shared" si="17"/>
        <v>3557362</v>
      </c>
    </row>
    <row r="90" spans="2:9" ht="10.5" customHeight="1" x14ac:dyDescent="0.25">
      <c r="B90" s="132"/>
      <c r="C90" s="124" t="s">
        <v>52</v>
      </c>
      <c r="D90" s="59">
        <v>0</v>
      </c>
      <c r="E90" s="59">
        <v>0</v>
      </c>
      <c r="F90" s="59">
        <f t="shared" si="16"/>
        <v>0</v>
      </c>
      <c r="G90" s="59">
        <v>0</v>
      </c>
      <c r="H90" s="59">
        <v>0</v>
      </c>
      <c r="I90" s="59">
        <f t="shared" si="17"/>
        <v>0</v>
      </c>
    </row>
    <row r="91" spans="2:9" ht="10.5" customHeight="1" x14ac:dyDescent="0.25">
      <c r="B91" s="132"/>
      <c r="C91" s="124" t="s">
        <v>53</v>
      </c>
      <c r="D91" s="59">
        <v>49628737</v>
      </c>
      <c r="E91" s="59">
        <v>7808159</v>
      </c>
      <c r="F91" s="59">
        <f t="shared" si="16"/>
        <v>57436896</v>
      </c>
      <c r="G91" s="59">
        <v>57392422</v>
      </c>
      <c r="H91" s="59">
        <v>57392422</v>
      </c>
      <c r="I91" s="59">
        <f t="shared" si="17"/>
        <v>44474</v>
      </c>
    </row>
    <row r="92" spans="2:9" ht="10.5" customHeight="1" x14ac:dyDescent="0.25">
      <c r="B92" s="248" t="s">
        <v>54</v>
      </c>
      <c r="C92" s="249"/>
      <c r="D92" s="123">
        <f>SUM(D93:D101)</f>
        <v>175012982</v>
      </c>
      <c r="E92" s="123">
        <f t="shared" ref="E92:I92" si="18">SUM(E93:E101)</f>
        <v>188387691</v>
      </c>
      <c r="F92" s="123">
        <f t="shared" si="18"/>
        <v>363400673</v>
      </c>
      <c r="G92" s="123">
        <f t="shared" si="18"/>
        <v>362098818</v>
      </c>
      <c r="H92" s="123">
        <f t="shared" si="18"/>
        <v>105423141</v>
      </c>
      <c r="I92" s="123">
        <f t="shared" si="18"/>
        <v>1301854.9999999814</v>
      </c>
    </row>
    <row r="93" spans="2:9" ht="10.5" customHeight="1" x14ac:dyDescent="0.25">
      <c r="B93" s="132"/>
      <c r="C93" s="124" t="s">
        <v>55</v>
      </c>
      <c r="D93" s="59">
        <v>17925463.07</v>
      </c>
      <c r="E93" s="59">
        <v>6169744</v>
      </c>
      <c r="F93" s="59">
        <f t="shared" si="13"/>
        <v>24095207.07</v>
      </c>
      <c r="G93" s="59">
        <v>23826526</v>
      </c>
      <c r="H93" s="59">
        <v>21255721</v>
      </c>
      <c r="I93" s="59">
        <f t="shared" si="14"/>
        <v>268681.0700000003</v>
      </c>
    </row>
    <row r="94" spans="2:9" ht="10.5" customHeight="1" x14ac:dyDescent="0.25">
      <c r="B94" s="132"/>
      <c r="C94" s="124" t="s">
        <v>56</v>
      </c>
      <c r="D94" s="59">
        <v>16244963</v>
      </c>
      <c r="E94" s="59">
        <v>-4766622</v>
      </c>
      <c r="F94" s="59">
        <f t="shared" si="13"/>
        <v>11478341</v>
      </c>
      <c r="G94" s="59">
        <v>11478341</v>
      </c>
      <c r="H94" s="59">
        <v>10964537</v>
      </c>
      <c r="I94" s="59">
        <f t="shared" si="14"/>
        <v>0</v>
      </c>
    </row>
    <row r="95" spans="2:9" ht="10.5" customHeight="1" x14ac:dyDescent="0.25">
      <c r="B95" s="132"/>
      <c r="C95" s="124" t="s">
        <v>57</v>
      </c>
      <c r="D95" s="59">
        <v>82536</v>
      </c>
      <c r="E95" s="59">
        <v>-82536</v>
      </c>
      <c r="F95" s="59">
        <f t="shared" si="13"/>
        <v>0</v>
      </c>
      <c r="G95" s="59">
        <v>0</v>
      </c>
      <c r="H95" s="59">
        <v>0</v>
      </c>
      <c r="I95" s="59">
        <f t="shared" si="14"/>
        <v>0</v>
      </c>
    </row>
    <row r="96" spans="2:9" ht="10.5" customHeight="1" x14ac:dyDescent="0.25">
      <c r="B96" s="132"/>
      <c r="C96" s="124" t="s">
        <v>58</v>
      </c>
      <c r="D96" s="59">
        <v>7013836</v>
      </c>
      <c r="E96" s="59">
        <v>-5823843</v>
      </c>
      <c r="F96" s="59">
        <f t="shared" si="13"/>
        <v>1189993</v>
      </c>
      <c r="G96" s="59">
        <v>1189993</v>
      </c>
      <c r="H96" s="59">
        <v>1071329</v>
      </c>
      <c r="I96" s="59">
        <f t="shared" si="14"/>
        <v>0</v>
      </c>
    </row>
    <row r="97" spans="2:9" ht="10.5" customHeight="1" x14ac:dyDescent="0.25">
      <c r="B97" s="132"/>
      <c r="C97" s="124" t="s">
        <v>59</v>
      </c>
      <c r="D97" s="59">
        <v>106641424.52</v>
      </c>
      <c r="E97" s="59">
        <v>199187721</v>
      </c>
      <c r="F97" s="59">
        <f t="shared" si="13"/>
        <v>305829145.51999998</v>
      </c>
      <c r="G97" s="59">
        <v>304804589</v>
      </c>
      <c r="H97" s="59">
        <v>53504535</v>
      </c>
      <c r="I97" s="59">
        <f t="shared" si="14"/>
        <v>1024556.5199999809</v>
      </c>
    </row>
    <row r="98" spans="2:9" ht="10.5" customHeight="1" x14ac:dyDescent="0.25">
      <c r="B98" s="132"/>
      <c r="C98" s="124" t="s">
        <v>60</v>
      </c>
      <c r="D98" s="59">
        <v>15979497</v>
      </c>
      <c r="E98" s="59">
        <v>-516965</v>
      </c>
      <c r="F98" s="59">
        <f t="shared" si="13"/>
        <v>15462532</v>
      </c>
      <c r="G98" s="59">
        <v>15462532</v>
      </c>
      <c r="H98" s="59">
        <v>14949926</v>
      </c>
      <c r="I98" s="59">
        <f t="shared" si="14"/>
        <v>0</v>
      </c>
    </row>
    <row r="99" spans="2:9" ht="10.5" customHeight="1" x14ac:dyDescent="0.25">
      <c r="B99" s="132"/>
      <c r="C99" s="124" t="s">
        <v>61</v>
      </c>
      <c r="D99" s="59">
        <v>8430760</v>
      </c>
      <c r="E99" s="59">
        <v>-6002990</v>
      </c>
      <c r="F99" s="59">
        <f t="shared" si="13"/>
        <v>2427770</v>
      </c>
      <c r="G99" s="59">
        <v>2421478</v>
      </c>
      <c r="H99" s="59">
        <v>1418120</v>
      </c>
      <c r="I99" s="59">
        <f t="shared" si="14"/>
        <v>6292</v>
      </c>
    </row>
    <row r="100" spans="2:9" ht="10.5" customHeight="1" x14ac:dyDescent="0.25">
      <c r="B100" s="132"/>
      <c r="C100" s="124" t="s">
        <v>62</v>
      </c>
      <c r="D100" s="59">
        <v>0</v>
      </c>
      <c r="E100" s="59">
        <v>0</v>
      </c>
      <c r="F100" s="59">
        <f>+D100+E100</f>
        <v>0</v>
      </c>
      <c r="G100" s="59">
        <v>0</v>
      </c>
      <c r="H100" s="59">
        <v>0</v>
      </c>
      <c r="I100" s="59">
        <f t="shared" si="14"/>
        <v>0</v>
      </c>
    </row>
    <row r="101" spans="2:9" ht="10.5" customHeight="1" x14ac:dyDescent="0.25">
      <c r="B101" s="132"/>
      <c r="C101" s="124" t="s">
        <v>63</v>
      </c>
      <c r="D101" s="59">
        <v>2694502.41</v>
      </c>
      <c r="E101" s="59">
        <v>223182</v>
      </c>
      <c r="F101" s="59">
        <f>+D101+E101</f>
        <v>2917684.41</v>
      </c>
      <c r="G101" s="59">
        <v>2915359</v>
      </c>
      <c r="H101" s="59">
        <v>2258973</v>
      </c>
      <c r="I101" s="59">
        <f t="shared" si="14"/>
        <v>2325.410000000149</v>
      </c>
    </row>
    <row r="102" spans="2:9" ht="10.5" customHeight="1" x14ac:dyDescent="0.25">
      <c r="B102" s="248" t="s">
        <v>64</v>
      </c>
      <c r="C102" s="249"/>
      <c r="D102" s="123">
        <f>SUM(D103:D111)</f>
        <v>118293995</v>
      </c>
      <c r="E102" s="123">
        <f t="shared" ref="E102:I102" si="19">SUM(E103:E111)</f>
        <v>132953490</v>
      </c>
      <c r="F102" s="123">
        <f t="shared" si="19"/>
        <v>251247485</v>
      </c>
      <c r="G102" s="123">
        <f t="shared" si="19"/>
        <v>249998562</v>
      </c>
      <c r="H102" s="123">
        <f t="shared" si="19"/>
        <v>217138280</v>
      </c>
      <c r="I102" s="123">
        <f t="shared" si="19"/>
        <v>1248923</v>
      </c>
    </row>
    <row r="103" spans="2:9" ht="10.5" customHeight="1" x14ac:dyDescent="0.25">
      <c r="B103" s="132"/>
      <c r="C103" s="124" t="s">
        <v>65</v>
      </c>
      <c r="D103" s="59">
        <v>39699121</v>
      </c>
      <c r="E103" s="59">
        <v>-2623593</v>
      </c>
      <c r="F103" s="59">
        <f t="shared" si="13"/>
        <v>37075528</v>
      </c>
      <c r="G103" s="59">
        <v>37064698</v>
      </c>
      <c r="H103" s="59">
        <v>35026802</v>
      </c>
      <c r="I103" s="59">
        <f t="shared" si="14"/>
        <v>10830</v>
      </c>
    </row>
    <row r="104" spans="2:9" ht="10.5" customHeight="1" x14ac:dyDescent="0.25">
      <c r="B104" s="132"/>
      <c r="C104" s="124" t="s">
        <v>66</v>
      </c>
      <c r="D104" s="59">
        <v>7738816</v>
      </c>
      <c r="E104" s="59">
        <v>3183326</v>
      </c>
      <c r="F104" s="59">
        <f t="shared" si="13"/>
        <v>10922142</v>
      </c>
      <c r="G104" s="59">
        <v>10922141</v>
      </c>
      <c r="H104" s="59">
        <v>10072017</v>
      </c>
      <c r="I104" s="59">
        <f t="shared" si="14"/>
        <v>1</v>
      </c>
    </row>
    <row r="105" spans="2:9" ht="10.5" customHeight="1" x14ac:dyDescent="0.25">
      <c r="B105" s="132"/>
      <c r="C105" s="124" t="s">
        <v>67</v>
      </c>
      <c r="D105" s="59">
        <v>25628456</v>
      </c>
      <c r="E105" s="59">
        <v>48428091</v>
      </c>
      <c r="F105" s="59">
        <f t="shared" si="13"/>
        <v>74056547</v>
      </c>
      <c r="G105" s="59">
        <v>73487969</v>
      </c>
      <c r="H105" s="59">
        <v>57500060</v>
      </c>
      <c r="I105" s="59">
        <f t="shared" si="14"/>
        <v>568578</v>
      </c>
    </row>
    <row r="106" spans="2:9" ht="10.5" customHeight="1" x14ac:dyDescent="0.25">
      <c r="B106" s="132"/>
      <c r="C106" s="124" t="s">
        <v>68</v>
      </c>
      <c r="D106" s="59">
        <v>3920213</v>
      </c>
      <c r="E106" s="59">
        <v>-1335339</v>
      </c>
      <c r="F106" s="59">
        <f t="shared" si="13"/>
        <v>2584874</v>
      </c>
      <c r="G106" s="59">
        <v>2584874</v>
      </c>
      <c r="H106" s="59">
        <v>2570733</v>
      </c>
      <c r="I106" s="59">
        <f t="shared" si="14"/>
        <v>0</v>
      </c>
    </row>
    <row r="107" spans="2:9" ht="10.5" customHeight="1" x14ac:dyDescent="0.25">
      <c r="B107" s="132"/>
      <c r="C107" s="124" t="s">
        <v>69</v>
      </c>
      <c r="D107" s="59">
        <v>36045861</v>
      </c>
      <c r="E107" s="59">
        <v>85182710</v>
      </c>
      <c r="F107" s="59">
        <f t="shared" si="13"/>
        <v>121228571</v>
      </c>
      <c r="G107" s="59">
        <v>121096486</v>
      </c>
      <c r="H107" s="59">
        <v>107531607</v>
      </c>
      <c r="I107" s="59">
        <f t="shared" si="14"/>
        <v>132085</v>
      </c>
    </row>
    <row r="108" spans="2:9" ht="10.5" customHeight="1" x14ac:dyDescent="0.25">
      <c r="B108" s="132"/>
      <c r="C108" s="124" t="s">
        <v>70</v>
      </c>
      <c r="D108" s="59">
        <v>602477</v>
      </c>
      <c r="E108" s="59">
        <v>2718630</v>
      </c>
      <c r="F108" s="59">
        <f t="shared" si="13"/>
        <v>3321107</v>
      </c>
      <c r="G108" s="59">
        <v>2935120</v>
      </c>
      <c r="H108" s="59">
        <v>2781220</v>
      </c>
      <c r="I108" s="59">
        <f t="shared" si="14"/>
        <v>385987</v>
      </c>
    </row>
    <row r="109" spans="2:9" ht="10.5" customHeight="1" x14ac:dyDescent="0.25">
      <c r="B109" s="132"/>
      <c r="C109" s="124" t="s">
        <v>71</v>
      </c>
      <c r="D109" s="59">
        <v>2877870</v>
      </c>
      <c r="E109" s="59">
        <v>-2168361</v>
      </c>
      <c r="F109" s="59">
        <f t="shared" si="13"/>
        <v>709509</v>
      </c>
      <c r="G109" s="59">
        <v>559001</v>
      </c>
      <c r="H109" s="59">
        <v>551645</v>
      </c>
      <c r="I109" s="59">
        <f t="shared" si="14"/>
        <v>150508</v>
      </c>
    </row>
    <row r="110" spans="2:9" ht="10.5" customHeight="1" x14ac:dyDescent="0.25">
      <c r="B110" s="132"/>
      <c r="C110" s="124" t="s">
        <v>72</v>
      </c>
      <c r="D110" s="59">
        <v>1148479</v>
      </c>
      <c r="E110" s="59">
        <v>-139385</v>
      </c>
      <c r="F110" s="59">
        <f t="shared" si="13"/>
        <v>1009094</v>
      </c>
      <c r="G110" s="59">
        <v>1008160</v>
      </c>
      <c r="H110" s="59">
        <v>764083</v>
      </c>
      <c r="I110" s="59">
        <f t="shared" si="14"/>
        <v>934</v>
      </c>
    </row>
    <row r="111" spans="2:9" ht="10.5" customHeight="1" x14ac:dyDescent="0.25">
      <c r="B111" s="132"/>
      <c r="C111" s="124" t="s">
        <v>73</v>
      </c>
      <c r="D111" s="59">
        <v>632702</v>
      </c>
      <c r="E111" s="59">
        <v>-292589</v>
      </c>
      <c r="F111" s="59">
        <f t="shared" si="13"/>
        <v>340113</v>
      </c>
      <c r="G111" s="59">
        <v>340113</v>
      </c>
      <c r="H111" s="59">
        <v>340113</v>
      </c>
      <c r="I111" s="59">
        <f t="shared" si="14"/>
        <v>0</v>
      </c>
    </row>
    <row r="112" spans="2:9" ht="10.5" customHeight="1" x14ac:dyDescent="0.25">
      <c r="B112" s="248" t="s">
        <v>74</v>
      </c>
      <c r="C112" s="249"/>
      <c r="D112" s="123">
        <f>SUM(D113:D121)</f>
        <v>36000</v>
      </c>
      <c r="E112" s="123">
        <f t="shared" ref="E112:I112" si="20">SUM(E113:E121)</f>
        <v>-33400</v>
      </c>
      <c r="F112" s="123">
        <f t="shared" si="20"/>
        <v>2600</v>
      </c>
      <c r="G112" s="123">
        <f t="shared" si="20"/>
        <v>0</v>
      </c>
      <c r="H112" s="123">
        <f t="shared" si="20"/>
        <v>0</v>
      </c>
      <c r="I112" s="123">
        <f t="shared" si="20"/>
        <v>2600</v>
      </c>
    </row>
    <row r="113" spans="2:9" ht="10.5" customHeight="1" x14ac:dyDescent="0.25">
      <c r="B113" s="132"/>
      <c r="C113" s="124" t="s">
        <v>75</v>
      </c>
      <c r="D113" s="59">
        <v>0</v>
      </c>
      <c r="E113" s="59">
        <v>0</v>
      </c>
      <c r="F113" s="59">
        <f t="shared" si="13"/>
        <v>0</v>
      </c>
      <c r="G113" s="59">
        <v>0</v>
      </c>
      <c r="H113" s="59">
        <v>0</v>
      </c>
      <c r="I113" s="59">
        <f t="shared" si="14"/>
        <v>0</v>
      </c>
    </row>
    <row r="114" spans="2:9" ht="10.5" customHeight="1" x14ac:dyDescent="0.25">
      <c r="B114" s="132"/>
      <c r="C114" s="124" t="s">
        <v>76</v>
      </c>
      <c r="D114" s="59">
        <v>0</v>
      </c>
      <c r="E114" s="59">
        <v>0</v>
      </c>
      <c r="F114" s="59">
        <f t="shared" si="13"/>
        <v>0</v>
      </c>
      <c r="G114" s="59">
        <v>0</v>
      </c>
      <c r="H114" s="59">
        <v>0</v>
      </c>
      <c r="I114" s="59">
        <f t="shared" si="14"/>
        <v>0</v>
      </c>
    </row>
    <row r="115" spans="2:9" ht="10.5" customHeight="1" x14ac:dyDescent="0.25">
      <c r="B115" s="132"/>
      <c r="C115" s="124" t="s">
        <v>77</v>
      </c>
      <c r="D115" s="59">
        <v>0</v>
      </c>
      <c r="E115" s="59">
        <v>0</v>
      </c>
      <c r="F115" s="59">
        <f t="shared" si="13"/>
        <v>0</v>
      </c>
      <c r="G115" s="59">
        <v>0</v>
      </c>
      <c r="H115" s="59">
        <v>0</v>
      </c>
      <c r="I115" s="59">
        <f t="shared" si="14"/>
        <v>0</v>
      </c>
    </row>
    <row r="116" spans="2:9" ht="10.5" customHeight="1" x14ac:dyDescent="0.25">
      <c r="B116" s="132"/>
      <c r="C116" s="124" t="s">
        <v>78</v>
      </c>
      <c r="D116" s="59">
        <v>36000</v>
      </c>
      <c r="E116" s="59">
        <v>-33400</v>
      </c>
      <c r="F116" s="59">
        <f t="shared" si="13"/>
        <v>2600</v>
      </c>
      <c r="G116" s="59">
        <v>0</v>
      </c>
      <c r="H116" s="59">
        <v>0</v>
      </c>
      <c r="I116" s="59">
        <f t="shared" si="14"/>
        <v>2600</v>
      </c>
    </row>
    <row r="117" spans="2:9" ht="10.5" customHeight="1" x14ac:dyDescent="0.25">
      <c r="B117" s="132"/>
      <c r="C117" s="124" t="s">
        <v>79</v>
      </c>
      <c r="D117" s="59">
        <v>0</v>
      </c>
      <c r="E117" s="59">
        <v>0</v>
      </c>
      <c r="F117" s="59">
        <f t="shared" si="13"/>
        <v>0</v>
      </c>
      <c r="G117" s="59">
        <v>0</v>
      </c>
      <c r="H117" s="59">
        <v>0</v>
      </c>
      <c r="I117" s="59">
        <f t="shared" si="14"/>
        <v>0</v>
      </c>
    </row>
    <row r="118" spans="2:9" ht="10.5" customHeight="1" x14ac:dyDescent="0.25">
      <c r="B118" s="132"/>
      <c r="C118" s="124" t="s">
        <v>80</v>
      </c>
      <c r="D118" s="59">
        <v>0</v>
      </c>
      <c r="E118" s="59">
        <v>0</v>
      </c>
      <c r="F118" s="59">
        <f t="shared" si="13"/>
        <v>0</v>
      </c>
      <c r="G118" s="59">
        <v>0</v>
      </c>
      <c r="H118" s="59">
        <v>0</v>
      </c>
      <c r="I118" s="59">
        <f t="shared" si="14"/>
        <v>0</v>
      </c>
    </row>
    <row r="119" spans="2:9" ht="10.5" customHeight="1" x14ac:dyDescent="0.25">
      <c r="B119" s="132"/>
      <c r="C119" s="124" t="s">
        <v>81</v>
      </c>
      <c r="D119" s="59">
        <v>0</v>
      </c>
      <c r="E119" s="59">
        <v>0</v>
      </c>
      <c r="F119" s="59">
        <f t="shared" si="13"/>
        <v>0</v>
      </c>
      <c r="G119" s="59">
        <v>0</v>
      </c>
      <c r="H119" s="59">
        <v>0</v>
      </c>
      <c r="I119" s="59">
        <f t="shared" si="14"/>
        <v>0</v>
      </c>
    </row>
    <row r="120" spans="2:9" ht="10.5" customHeight="1" x14ac:dyDescent="0.25">
      <c r="B120" s="132"/>
      <c r="C120" s="124" t="s">
        <v>82</v>
      </c>
      <c r="D120" s="59">
        <v>0</v>
      </c>
      <c r="E120" s="59">
        <v>0</v>
      </c>
      <c r="F120" s="59">
        <f t="shared" si="13"/>
        <v>0</v>
      </c>
      <c r="G120" s="59">
        <v>0</v>
      </c>
      <c r="H120" s="59">
        <v>0</v>
      </c>
      <c r="I120" s="59">
        <f t="shared" si="14"/>
        <v>0</v>
      </c>
    </row>
    <row r="121" spans="2:9" ht="10.5" customHeight="1" x14ac:dyDescent="0.25">
      <c r="B121" s="132"/>
      <c r="C121" s="124" t="s">
        <v>83</v>
      </c>
      <c r="D121" s="59">
        <v>0</v>
      </c>
      <c r="E121" s="59">
        <v>0</v>
      </c>
      <c r="F121" s="59">
        <f t="shared" si="13"/>
        <v>0</v>
      </c>
      <c r="G121" s="59">
        <v>0</v>
      </c>
      <c r="H121" s="59">
        <v>0</v>
      </c>
      <c r="I121" s="59">
        <f t="shared" si="14"/>
        <v>0</v>
      </c>
    </row>
    <row r="122" spans="2:9" ht="10.5" customHeight="1" x14ac:dyDescent="0.25">
      <c r="B122" s="248" t="s">
        <v>84</v>
      </c>
      <c r="C122" s="249"/>
      <c r="D122" s="123">
        <f>SUM(D123:D131)</f>
        <v>11047104</v>
      </c>
      <c r="E122" s="123">
        <f t="shared" ref="E122:I122" si="21">SUM(E123:E131)</f>
        <v>13972036</v>
      </c>
      <c r="F122" s="123">
        <f t="shared" si="21"/>
        <v>25019140</v>
      </c>
      <c r="G122" s="123">
        <f t="shared" si="21"/>
        <v>24869801</v>
      </c>
      <c r="H122" s="123">
        <f t="shared" si="21"/>
        <v>9503840</v>
      </c>
      <c r="I122" s="123">
        <f t="shared" si="21"/>
        <v>149339</v>
      </c>
    </row>
    <row r="123" spans="2:9" ht="10.5" customHeight="1" x14ac:dyDescent="0.25">
      <c r="B123" s="132"/>
      <c r="C123" s="124" t="s">
        <v>85</v>
      </c>
      <c r="D123" s="59">
        <v>2958005</v>
      </c>
      <c r="E123" s="59">
        <v>902837</v>
      </c>
      <c r="F123" s="59">
        <f t="shared" si="13"/>
        <v>3860842</v>
      </c>
      <c r="G123" s="59">
        <v>3852824</v>
      </c>
      <c r="H123" s="59">
        <v>2419531</v>
      </c>
      <c r="I123" s="59">
        <f>+F123-G123</f>
        <v>8018</v>
      </c>
    </row>
    <row r="124" spans="2:9" ht="10.5" customHeight="1" x14ac:dyDescent="0.25">
      <c r="B124" s="132"/>
      <c r="C124" s="124" t="s">
        <v>86</v>
      </c>
      <c r="D124" s="59">
        <v>0</v>
      </c>
      <c r="E124" s="59">
        <v>417785</v>
      </c>
      <c r="F124" s="59">
        <f t="shared" si="13"/>
        <v>417785</v>
      </c>
      <c r="G124" s="59">
        <v>400977</v>
      </c>
      <c r="H124" s="59">
        <v>346607</v>
      </c>
      <c r="I124" s="59">
        <f t="shared" ref="I124:I131" si="22">+F124-G124</f>
        <v>16808</v>
      </c>
    </row>
    <row r="125" spans="2:9" ht="10.5" customHeight="1" x14ac:dyDescent="0.25">
      <c r="B125" s="132"/>
      <c r="C125" s="124" t="s">
        <v>87</v>
      </c>
      <c r="D125" s="59">
        <v>5624099</v>
      </c>
      <c r="E125" s="59">
        <v>8138093</v>
      </c>
      <c r="F125" s="59">
        <f t="shared" si="13"/>
        <v>13762192</v>
      </c>
      <c r="G125" s="59">
        <v>13684940</v>
      </c>
      <c r="H125" s="59">
        <v>3756849</v>
      </c>
      <c r="I125" s="59">
        <f t="shared" si="22"/>
        <v>77252</v>
      </c>
    </row>
    <row r="126" spans="2:9" ht="10.5" customHeight="1" x14ac:dyDescent="0.25">
      <c r="B126" s="132"/>
      <c r="C126" s="124" t="s">
        <v>88</v>
      </c>
      <c r="D126" s="59">
        <v>1785000</v>
      </c>
      <c r="E126" s="59">
        <v>2154694</v>
      </c>
      <c r="F126" s="59">
        <f t="shared" si="13"/>
        <v>3939694</v>
      </c>
      <c r="G126" s="59">
        <v>3894670</v>
      </c>
      <c r="H126" s="59">
        <v>2681200</v>
      </c>
      <c r="I126" s="59">
        <f t="shared" si="22"/>
        <v>45024</v>
      </c>
    </row>
    <row r="127" spans="2:9" ht="10.5" customHeight="1" x14ac:dyDescent="0.25">
      <c r="B127" s="132"/>
      <c r="C127" s="124" t="s">
        <v>89</v>
      </c>
      <c r="D127" s="59">
        <v>0</v>
      </c>
      <c r="E127" s="59">
        <v>0</v>
      </c>
      <c r="F127" s="59">
        <f>+D127+E127</f>
        <v>0</v>
      </c>
      <c r="G127" s="59">
        <v>0</v>
      </c>
      <c r="H127" s="59">
        <v>0</v>
      </c>
      <c r="I127" s="59">
        <f t="shared" si="22"/>
        <v>0</v>
      </c>
    </row>
    <row r="128" spans="2:9" ht="10.5" customHeight="1" x14ac:dyDescent="0.25">
      <c r="B128" s="132"/>
      <c r="C128" s="124" t="s">
        <v>90</v>
      </c>
      <c r="D128" s="59">
        <v>680000</v>
      </c>
      <c r="E128" s="59">
        <v>2218226</v>
      </c>
      <c r="F128" s="59">
        <f>+D128+E128</f>
        <v>2898226</v>
      </c>
      <c r="G128" s="59">
        <v>2896056</v>
      </c>
      <c r="H128" s="59">
        <v>159319</v>
      </c>
      <c r="I128" s="59">
        <f t="shared" si="22"/>
        <v>2170</v>
      </c>
    </row>
    <row r="129" spans="2:9" ht="10.5" customHeight="1" x14ac:dyDescent="0.25">
      <c r="B129" s="132"/>
      <c r="C129" s="124" t="s">
        <v>91</v>
      </c>
      <c r="D129" s="59">
        <v>0</v>
      </c>
      <c r="E129" s="59">
        <v>0</v>
      </c>
      <c r="F129" s="59">
        <f t="shared" si="13"/>
        <v>0</v>
      </c>
      <c r="G129" s="59">
        <v>0</v>
      </c>
      <c r="H129" s="59">
        <v>0</v>
      </c>
      <c r="I129" s="59">
        <f t="shared" si="22"/>
        <v>0</v>
      </c>
    </row>
    <row r="130" spans="2:9" ht="10.5" customHeight="1" x14ac:dyDescent="0.25">
      <c r="B130" s="132"/>
      <c r="C130" s="124" t="s">
        <v>92</v>
      </c>
      <c r="D130" s="59">
        <v>0</v>
      </c>
      <c r="E130" s="59">
        <v>0</v>
      </c>
      <c r="F130" s="59">
        <f>+D130+E130</f>
        <v>0</v>
      </c>
      <c r="G130" s="59">
        <v>0</v>
      </c>
      <c r="H130" s="59">
        <v>0</v>
      </c>
      <c r="I130" s="59">
        <f t="shared" si="22"/>
        <v>0</v>
      </c>
    </row>
    <row r="131" spans="2:9" ht="10.5" customHeight="1" x14ac:dyDescent="0.25">
      <c r="B131" s="132"/>
      <c r="C131" s="124" t="s">
        <v>93</v>
      </c>
      <c r="D131" s="59">
        <v>0</v>
      </c>
      <c r="E131" s="59">
        <v>140401</v>
      </c>
      <c r="F131" s="59">
        <f>+D131+E131</f>
        <v>140401</v>
      </c>
      <c r="G131" s="59">
        <v>140334</v>
      </c>
      <c r="H131" s="59">
        <v>140334</v>
      </c>
      <c r="I131" s="59">
        <f t="shared" si="22"/>
        <v>67</v>
      </c>
    </row>
    <row r="132" spans="2:9" ht="10.5" customHeight="1" x14ac:dyDescent="0.25">
      <c r="B132" s="248" t="s">
        <v>94</v>
      </c>
      <c r="C132" s="249"/>
      <c r="D132" s="123">
        <f>SUM(D133:D135)</f>
        <v>0</v>
      </c>
      <c r="E132" s="123">
        <f t="shared" ref="E132:I132" si="23">SUM(E133:E135)</f>
        <v>35336223</v>
      </c>
      <c r="F132" s="123">
        <f t="shared" si="23"/>
        <v>35336223</v>
      </c>
      <c r="G132" s="123">
        <f t="shared" si="23"/>
        <v>35336223</v>
      </c>
      <c r="H132" s="123">
        <f t="shared" si="23"/>
        <v>35017867</v>
      </c>
      <c r="I132" s="123">
        <f t="shared" si="23"/>
        <v>0</v>
      </c>
    </row>
    <row r="133" spans="2:9" ht="10.5" customHeight="1" x14ac:dyDescent="0.25">
      <c r="B133" s="132"/>
      <c r="C133" s="124" t="s">
        <v>95</v>
      </c>
      <c r="D133" s="59">
        <v>0</v>
      </c>
      <c r="E133" s="59">
        <v>0</v>
      </c>
      <c r="F133" s="59">
        <f t="shared" si="13"/>
        <v>0</v>
      </c>
      <c r="G133" s="59">
        <v>0</v>
      </c>
      <c r="H133" s="59">
        <v>0</v>
      </c>
      <c r="I133" s="59">
        <f t="shared" si="14"/>
        <v>0</v>
      </c>
    </row>
    <row r="134" spans="2:9" ht="10.5" customHeight="1" x14ac:dyDescent="0.25">
      <c r="B134" s="132"/>
      <c r="C134" s="124" t="s">
        <v>96</v>
      </c>
      <c r="D134" s="59">
        <v>0</v>
      </c>
      <c r="E134" s="59">
        <v>35336223</v>
      </c>
      <c r="F134" s="59">
        <f t="shared" si="13"/>
        <v>35336223</v>
      </c>
      <c r="G134" s="59">
        <v>35336223</v>
      </c>
      <c r="H134" s="59">
        <v>35017867</v>
      </c>
      <c r="I134" s="59">
        <f t="shared" si="14"/>
        <v>0</v>
      </c>
    </row>
    <row r="135" spans="2:9" ht="10.5" customHeight="1" x14ac:dyDescent="0.25">
      <c r="B135" s="132"/>
      <c r="C135" s="124" t="s">
        <v>97</v>
      </c>
      <c r="D135" s="59">
        <v>0</v>
      </c>
      <c r="E135" s="59">
        <v>0</v>
      </c>
      <c r="F135" s="59">
        <f t="shared" si="13"/>
        <v>0</v>
      </c>
      <c r="G135" s="59">
        <v>0</v>
      </c>
      <c r="H135" s="59">
        <v>0</v>
      </c>
      <c r="I135" s="59">
        <f t="shared" si="14"/>
        <v>0</v>
      </c>
    </row>
    <row r="136" spans="2:9" ht="10.5" customHeight="1" x14ac:dyDescent="0.25">
      <c r="B136" s="248" t="s">
        <v>98</v>
      </c>
      <c r="C136" s="249"/>
      <c r="D136" s="123">
        <f>SUM(D137:D144)</f>
        <v>0</v>
      </c>
      <c r="E136" s="59">
        <f>SUM(E137:E144)</f>
        <v>0</v>
      </c>
      <c r="F136" s="123">
        <f t="shared" si="13"/>
        <v>0</v>
      </c>
      <c r="G136" s="59">
        <f>SUM(G137:G144)</f>
        <v>0</v>
      </c>
      <c r="H136" s="123">
        <f>SUM(H137:H144)</f>
        <v>0</v>
      </c>
      <c r="I136" s="123">
        <f t="shared" si="14"/>
        <v>0</v>
      </c>
    </row>
    <row r="137" spans="2:9" ht="10.5" customHeight="1" x14ac:dyDescent="0.25">
      <c r="B137" s="132"/>
      <c r="C137" s="124" t="s">
        <v>99</v>
      </c>
      <c r="D137" s="59">
        <v>0</v>
      </c>
      <c r="E137" s="59">
        <v>0</v>
      </c>
      <c r="F137" s="59">
        <f t="shared" si="13"/>
        <v>0</v>
      </c>
      <c r="G137" s="59">
        <v>0</v>
      </c>
      <c r="H137" s="59">
        <v>0</v>
      </c>
      <c r="I137" s="59">
        <f t="shared" si="14"/>
        <v>0</v>
      </c>
    </row>
    <row r="138" spans="2:9" ht="10.5" customHeight="1" x14ac:dyDescent="0.25">
      <c r="B138" s="132"/>
      <c r="C138" s="124" t="s">
        <v>100</v>
      </c>
      <c r="D138" s="59">
        <v>0</v>
      </c>
      <c r="E138" s="59">
        <v>0</v>
      </c>
      <c r="F138" s="59">
        <f t="shared" si="13"/>
        <v>0</v>
      </c>
      <c r="G138" s="59">
        <v>0</v>
      </c>
      <c r="H138" s="59">
        <v>0</v>
      </c>
      <c r="I138" s="59">
        <f t="shared" si="14"/>
        <v>0</v>
      </c>
    </row>
    <row r="139" spans="2:9" ht="10.5" customHeight="1" x14ac:dyDescent="0.25">
      <c r="B139" s="132"/>
      <c r="C139" s="124" t="s">
        <v>101</v>
      </c>
      <c r="D139" s="59">
        <v>0</v>
      </c>
      <c r="E139" s="59">
        <v>0</v>
      </c>
      <c r="F139" s="59">
        <f t="shared" si="13"/>
        <v>0</v>
      </c>
      <c r="G139" s="59">
        <v>0</v>
      </c>
      <c r="H139" s="59">
        <v>0</v>
      </c>
      <c r="I139" s="59">
        <f t="shared" si="14"/>
        <v>0</v>
      </c>
    </row>
    <row r="140" spans="2:9" ht="10.5" customHeight="1" x14ac:dyDescent="0.25">
      <c r="B140" s="132"/>
      <c r="C140" s="124" t="s">
        <v>102</v>
      </c>
      <c r="D140" s="59">
        <v>0</v>
      </c>
      <c r="E140" s="59">
        <v>0</v>
      </c>
      <c r="F140" s="59">
        <f t="shared" si="13"/>
        <v>0</v>
      </c>
      <c r="G140" s="59">
        <v>0</v>
      </c>
      <c r="H140" s="59">
        <v>0</v>
      </c>
      <c r="I140" s="59">
        <f t="shared" si="14"/>
        <v>0</v>
      </c>
    </row>
    <row r="141" spans="2:9" ht="10.5" customHeight="1" x14ac:dyDescent="0.25">
      <c r="B141" s="132"/>
      <c r="C141" s="124" t="s">
        <v>103</v>
      </c>
      <c r="D141" s="59">
        <v>0</v>
      </c>
      <c r="E141" s="59">
        <v>0</v>
      </c>
      <c r="F141" s="59">
        <f t="shared" si="13"/>
        <v>0</v>
      </c>
      <c r="G141" s="59">
        <v>0</v>
      </c>
      <c r="H141" s="59">
        <v>0</v>
      </c>
      <c r="I141" s="59">
        <f t="shared" si="14"/>
        <v>0</v>
      </c>
    </row>
    <row r="142" spans="2:9" ht="10.5" customHeight="1" x14ac:dyDescent="0.25">
      <c r="B142" s="132"/>
      <c r="C142" s="124" t="s">
        <v>104</v>
      </c>
      <c r="D142" s="59"/>
      <c r="E142" s="59"/>
      <c r="F142" s="59">
        <f t="shared" si="13"/>
        <v>0</v>
      </c>
      <c r="G142" s="59">
        <v>0</v>
      </c>
      <c r="H142" s="59">
        <v>0</v>
      </c>
      <c r="I142" s="59">
        <f t="shared" si="14"/>
        <v>0</v>
      </c>
    </row>
    <row r="143" spans="2:9" ht="10.5" customHeight="1" x14ac:dyDescent="0.25">
      <c r="B143" s="132"/>
      <c r="C143" s="124" t="s">
        <v>105</v>
      </c>
      <c r="D143" s="59">
        <v>0</v>
      </c>
      <c r="E143" s="59">
        <v>0</v>
      </c>
      <c r="F143" s="59">
        <f t="shared" si="13"/>
        <v>0</v>
      </c>
      <c r="G143" s="59">
        <v>0</v>
      </c>
      <c r="H143" s="59">
        <v>0</v>
      </c>
      <c r="I143" s="59">
        <f t="shared" si="14"/>
        <v>0</v>
      </c>
    </row>
    <row r="144" spans="2:9" ht="10.5" customHeight="1" x14ac:dyDescent="0.25">
      <c r="B144" s="132"/>
      <c r="C144" s="124" t="s">
        <v>106</v>
      </c>
      <c r="D144" s="59">
        <v>0</v>
      </c>
      <c r="E144" s="59">
        <v>0</v>
      </c>
      <c r="F144" s="59">
        <f t="shared" si="13"/>
        <v>0</v>
      </c>
      <c r="G144" s="59">
        <v>0</v>
      </c>
      <c r="H144" s="59">
        <v>0</v>
      </c>
      <c r="I144" s="59">
        <f t="shared" si="14"/>
        <v>0</v>
      </c>
    </row>
    <row r="145" spans="2:9" ht="10.5" customHeight="1" x14ac:dyDescent="0.25">
      <c r="B145" s="248" t="s">
        <v>107</v>
      </c>
      <c r="C145" s="249"/>
      <c r="D145" s="123">
        <f>SUM(D146:D148)</f>
        <v>0</v>
      </c>
      <c r="E145" s="123">
        <f>SUM(E146:E148)</f>
        <v>0</v>
      </c>
      <c r="F145" s="123">
        <f t="shared" si="13"/>
        <v>0</v>
      </c>
      <c r="G145" s="123">
        <f>SUM(G146:G148)</f>
        <v>0</v>
      </c>
      <c r="H145" s="123">
        <f>SUM(H146:H148)</f>
        <v>0</v>
      </c>
      <c r="I145" s="123">
        <f t="shared" si="14"/>
        <v>0</v>
      </c>
    </row>
    <row r="146" spans="2:9" ht="10.5" customHeight="1" x14ac:dyDescent="0.25">
      <c r="B146" s="132"/>
      <c r="C146" s="124" t="s">
        <v>108</v>
      </c>
      <c r="D146" s="59">
        <v>0</v>
      </c>
      <c r="E146" s="59">
        <v>0</v>
      </c>
      <c r="F146" s="59">
        <f t="shared" si="13"/>
        <v>0</v>
      </c>
      <c r="G146" s="59">
        <v>0</v>
      </c>
      <c r="H146" s="59">
        <v>0</v>
      </c>
      <c r="I146" s="59">
        <f t="shared" si="14"/>
        <v>0</v>
      </c>
    </row>
    <row r="147" spans="2:9" ht="10.5" customHeight="1" x14ac:dyDescent="0.25">
      <c r="B147" s="132"/>
      <c r="C147" s="124" t="s">
        <v>109</v>
      </c>
      <c r="D147" s="59">
        <v>0</v>
      </c>
      <c r="E147" s="59">
        <v>0</v>
      </c>
      <c r="F147" s="59">
        <f t="shared" ref="F147:F156" si="24">+D147+E147</f>
        <v>0</v>
      </c>
      <c r="G147" s="59">
        <v>0</v>
      </c>
      <c r="H147" s="59">
        <v>0</v>
      </c>
      <c r="I147" s="59">
        <f t="shared" ref="I147:I156" si="25">+F147-G147</f>
        <v>0</v>
      </c>
    </row>
    <row r="148" spans="2:9" ht="10.5" customHeight="1" x14ac:dyDescent="0.25">
      <c r="B148" s="132"/>
      <c r="C148" s="124" t="s">
        <v>110</v>
      </c>
      <c r="D148" s="59">
        <v>0</v>
      </c>
      <c r="E148" s="59">
        <v>0</v>
      </c>
      <c r="F148" s="59">
        <f t="shared" si="24"/>
        <v>0</v>
      </c>
      <c r="G148" s="59">
        <v>0</v>
      </c>
      <c r="H148" s="59">
        <v>0</v>
      </c>
      <c r="I148" s="59">
        <f t="shared" si="25"/>
        <v>0</v>
      </c>
    </row>
    <row r="149" spans="2:9" ht="10.5" customHeight="1" x14ac:dyDescent="0.25">
      <c r="B149" s="248" t="s">
        <v>111</v>
      </c>
      <c r="C149" s="249"/>
      <c r="D149" s="123">
        <f>SUM(D150:D156)</f>
        <v>0</v>
      </c>
      <c r="E149" s="123">
        <f>SUM(E150:E156)</f>
        <v>0</v>
      </c>
      <c r="F149" s="123">
        <f t="shared" si="24"/>
        <v>0</v>
      </c>
      <c r="G149" s="123">
        <f>SUM(G150:G156)</f>
        <v>0</v>
      </c>
      <c r="H149" s="123">
        <f>SUM(H150:H156)</f>
        <v>0</v>
      </c>
      <c r="I149" s="123">
        <f t="shared" si="25"/>
        <v>0</v>
      </c>
    </row>
    <row r="150" spans="2:9" ht="10.5" customHeight="1" x14ac:dyDescent="0.25">
      <c r="B150" s="132"/>
      <c r="C150" s="124" t="s">
        <v>112</v>
      </c>
      <c r="D150" s="59">
        <v>0</v>
      </c>
      <c r="E150" s="59">
        <v>0</v>
      </c>
      <c r="F150" s="59">
        <f t="shared" si="24"/>
        <v>0</v>
      </c>
      <c r="G150" s="59">
        <v>0</v>
      </c>
      <c r="H150" s="59">
        <v>0</v>
      </c>
      <c r="I150" s="59">
        <f t="shared" si="25"/>
        <v>0</v>
      </c>
    </row>
    <row r="151" spans="2:9" ht="10.5" customHeight="1" x14ac:dyDescent="0.25">
      <c r="B151" s="132"/>
      <c r="C151" s="124" t="s">
        <v>113</v>
      </c>
      <c r="D151" s="59">
        <v>0</v>
      </c>
      <c r="E151" s="59">
        <v>0</v>
      </c>
      <c r="F151" s="59">
        <f t="shared" si="24"/>
        <v>0</v>
      </c>
      <c r="G151" s="59">
        <v>0</v>
      </c>
      <c r="H151" s="59">
        <v>0</v>
      </c>
      <c r="I151" s="59">
        <f t="shared" si="25"/>
        <v>0</v>
      </c>
    </row>
    <row r="152" spans="2:9" ht="10.5" customHeight="1" x14ac:dyDescent="0.25">
      <c r="B152" s="132"/>
      <c r="C152" s="124" t="s">
        <v>114</v>
      </c>
      <c r="D152" s="59">
        <v>0</v>
      </c>
      <c r="E152" s="59">
        <v>0</v>
      </c>
      <c r="F152" s="59">
        <f t="shared" si="24"/>
        <v>0</v>
      </c>
      <c r="G152" s="59">
        <v>0</v>
      </c>
      <c r="H152" s="59">
        <v>0</v>
      </c>
      <c r="I152" s="59">
        <f t="shared" si="25"/>
        <v>0</v>
      </c>
    </row>
    <row r="153" spans="2:9" ht="10.5" customHeight="1" x14ac:dyDescent="0.25">
      <c r="B153" s="132"/>
      <c r="C153" s="124" t="s">
        <v>115</v>
      </c>
      <c r="D153" s="59">
        <v>0</v>
      </c>
      <c r="E153" s="59">
        <v>0</v>
      </c>
      <c r="F153" s="59">
        <f t="shared" si="24"/>
        <v>0</v>
      </c>
      <c r="G153" s="59">
        <v>0</v>
      </c>
      <c r="H153" s="59">
        <v>0</v>
      </c>
      <c r="I153" s="59">
        <f t="shared" si="25"/>
        <v>0</v>
      </c>
    </row>
    <row r="154" spans="2:9" ht="10.5" customHeight="1" x14ac:dyDescent="0.25">
      <c r="B154" s="132"/>
      <c r="C154" s="124" t="s">
        <v>116</v>
      </c>
      <c r="D154" s="59">
        <v>0</v>
      </c>
      <c r="E154" s="59">
        <v>0</v>
      </c>
      <c r="F154" s="59">
        <f t="shared" si="24"/>
        <v>0</v>
      </c>
      <c r="G154" s="59">
        <v>0</v>
      </c>
      <c r="H154" s="59">
        <v>0</v>
      </c>
      <c r="I154" s="59">
        <f t="shared" si="25"/>
        <v>0</v>
      </c>
    </row>
    <row r="155" spans="2:9" ht="10.5" customHeight="1" x14ac:dyDescent="0.25">
      <c r="B155" s="132"/>
      <c r="C155" s="124" t="s">
        <v>117</v>
      </c>
      <c r="D155" s="59">
        <v>0</v>
      </c>
      <c r="E155" s="59">
        <v>0</v>
      </c>
      <c r="F155" s="59">
        <f t="shared" si="24"/>
        <v>0</v>
      </c>
      <c r="G155" s="59">
        <v>0</v>
      </c>
      <c r="H155" s="59">
        <v>0</v>
      </c>
      <c r="I155" s="59">
        <f t="shared" si="25"/>
        <v>0</v>
      </c>
    </row>
    <row r="156" spans="2:9" ht="10.5" customHeight="1" x14ac:dyDescent="0.25">
      <c r="B156" s="132"/>
      <c r="C156" s="124" t="s">
        <v>118</v>
      </c>
      <c r="D156" s="59">
        <v>0</v>
      </c>
      <c r="E156" s="59">
        <v>0</v>
      </c>
      <c r="F156" s="59">
        <f t="shared" si="24"/>
        <v>0</v>
      </c>
      <c r="G156" s="59">
        <v>0</v>
      </c>
      <c r="H156" s="59">
        <v>0</v>
      </c>
      <c r="I156" s="59">
        <f t="shared" si="25"/>
        <v>0</v>
      </c>
    </row>
    <row r="157" spans="2:9" ht="10.5" customHeight="1" x14ac:dyDescent="0.25">
      <c r="B157" s="132"/>
      <c r="C157" s="124"/>
      <c r="D157" s="59"/>
      <c r="E157" s="59"/>
      <c r="F157" s="59"/>
      <c r="G157" s="59"/>
      <c r="H157" s="59"/>
      <c r="I157" s="126"/>
    </row>
    <row r="158" spans="2:9" ht="10.5" customHeight="1" x14ac:dyDescent="0.25">
      <c r="B158" s="248" t="s">
        <v>120</v>
      </c>
      <c r="C158" s="249"/>
      <c r="D158" s="123">
        <f>+D8+D83</f>
        <v>2487257900</v>
      </c>
      <c r="E158" s="123">
        <f t="shared" ref="E158:I158" si="26">+E8+E83</f>
        <v>1386890148</v>
      </c>
      <c r="F158" s="123">
        <f t="shared" si="26"/>
        <v>3874148048</v>
      </c>
      <c r="G158" s="123">
        <f t="shared" si="26"/>
        <v>3835153817</v>
      </c>
      <c r="H158" s="123">
        <f t="shared" si="26"/>
        <v>3351513992</v>
      </c>
      <c r="I158" s="123">
        <f t="shared" si="26"/>
        <v>38994231</v>
      </c>
    </row>
    <row r="159" spans="2:9" ht="10.5" customHeight="1" thickBot="1" x14ac:dyDescent="0.3">
      <c r="B159" s="127"/>
      <c r="C159" s="128"/>
      <c r="D159" s="129"/>
      <c r="E159" s="129"/>
      <c r="F159" s="129"/>
      <c r="G159" s="129"/>
      <c r="H159" s="129"/>
      <c r="I159" s="129"/>
    </row>
    <row r="161" spans="4:9" x14ac:dyDescent="0.25">
      <c r="D161" s="158">
        <v>2487257900</v>
      </c>
      <c r="E161" s="158">
        <v>1386890148</v>
      </c>
      <c r="F161" s="158">
        <v>3874148048</v>
      </c>
      <c r="G161" s="158">
        <v>3835153817</v>
      </c>
      <c r="H161" s="158">
        <v>3351513992</v>
      </c>
      <c r="I161" s="158">
        <v>38994231</v>
      </c>
    </row>
    <row r="162" spans="4:9" x14ac:dyDescent="0.25">
      <c r="D162" s="159">
        <f>+D161-D158</f>
        <v>0</v>
      </c>
      <c r="E162" s="159">
        <f t="shared" ref="E162:I162" si="27">+E161-E158</f>
        <v>0</v>
      </c>
      <c r="F162" s="159">
        <f t="shared" si="27"/>
        <v>0</v>
      </c>
      <c r="G162" s="159">
        <f t="shared" si="27"/>
        <v>0</v>
      </c>
      <c r="H162" s="159">
        <f t="shared" si="27"/>
        <v>0</v>
      </c>
      <c r="I162" s="159">
        <f t="shared" si="27"/>
        <v>0</v>
      </c>
    </row>
  </sheetData>
  <mergeCells count="29">
    <mergeCell ref="B6:C7"/>
    <mergeCell ref="D6:H6"/>
    <mergeCell ref="I6:I7"/>
    <mergeCell ref="B1:I1"/>
    <mergeCell ref="B2:I2"/>
    <mergeCell ref="B3:I3"/>
    <mergeCell ref="B4:I4"/>
    <mergeCell ref="B5:I5"/>
    <mergeCell ref="B84:C84"/>
    <mergeCell ref="B8:C8"/>
    <mergeCell ref="B9:C9"/>
    <mergeCell ref="B17:C17"/>
    <mergeCell ref="B27:C27"/>
    <mergeCell ref="B37:C37"/>
    <mergeCell ref="B47:C47"/>
    <mergeCell ref="B57:C57"/>
    <mergeCell ref="B61:C61"/>
    <mergeCell ref="B70:C70"/>
    <mergeCell ref="B74:C74"/>
    <mergeCell ref="B83:C83"/>
    <mergeCell ref="B145:C145"/>
    <mergeCell ref="B149:C149"/>
    <mergeCell ref="B158:C158"/>
    <mergeCell ref="B92:C92"/>
    <mergeCell ref="B102:C102"/>
    <mergeCell ref="B112:C112"/>
    <mergeCell ref="B122:C122"/>
    <mergeCell ref="B132:C132"/>
    <mergeCell ref="B136:C136"/>
  </mergeCells>
  <pageMargins left="0.70866141732283472" right="0.70866141732283472" top="0.74803149606299213" bottom="0.74803149606299213" header="0.31496062992125984" footer="0.31496062992125984"/>
  <pageSetup scale="80" fitToHeight="0" orientation="portrait" r:id="rId1"/>
  <headerFooter>
    <oddHeader>&amp;R&amp;P de &amp;N</oddHeader>
  </headerFooter>
  <rowBreaks count="1" manualBreakCount="1">
    <brk id="82" max="16383" man="1"/>
  </rowBreaks>
  <ignoredErrors>
    <ignoredError sqref="F149 F145 F17 F8 F27 F37 F47 F57 F61 F70 F74 F83 I92 F92 F102 I102 F112 I112 F122 I122 F132 I132 F136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B1:N32"/>
  <sheetViews>
    <sheetView view="pageBreakPreview" zoomScale="130" zoomScaleNormal="150" zoomScaleSheetLayoutView="130" workbookViewId="0"/>
  </sheetViews>
  <sheetFormatPr baseColWidth="10" defaultRowHeight="15" x14ac:dyDescent="0.25"/>
  <cols>
    <col min="1" max="1" width="1.85546875" customWidth="1"/>
    <col min="2" max="2" width="25.7109375" customWidth="1"/>
    <col min="3" max="8" width="10.85546875" customWidth="1"/>
    <col min="9" max="9" width="3.140625" customWidth="1"/>
    <col min="11" max="11" width="17.85546875" bestFit="1" customWidth="1"/>
  </cols>
  <sheetData>
    <row r="1" spans="2:14" ht="6.75" customHeight="1" thickBot="1" x14ac:dyDescent="0.3"/>
    <row r="2" spans="2:14" x14ac:dyDescent="0.25">
      <c r="B2" s="273" t="s">
        <v>176</v>
      </c>
      <c r="C2" s="274"/>
      <c r="D2" s="274"/>
      <c r="E2" s="274"/>
      <c r="F2" s="274"/>
      <c r="G2" s="274"/>
      <c r="H2" s="275"/>
    </row>
    <row r="3" spans="2:14" x14ac:dyDescent="0.25">
      <c r="B3" s="165" t="s">
        <v>40</v>
      </c>
      <c r="C3" s="166"/>
      <c r="D3" s="166"/>
      <c r="E3" s="166"/>
      <c r="F3" s="166"/>
      <c r="G3" s="166"/>
      <c r="H3" s="167"/>
    </row>
    <row r="4" spans="2:14" x14ac:dyDescent="0.25">
      <c r="B4" s="165" t="s">
        <v>121</v>
      </c>
      <c r="C4" s="166"/>
      <c r="D4" s="166"/>
      <c r="E4" s="166"/>
      <c r="F4" s="166"/>
      <c r="G4" s="166"/>
      <c r="H4" s="167"/>
    </row>
    <row r="5" spans="2:14" x14ac:dyDescent="0.25">
      <c r="B5" s="165" t="str">
        <f>+'FORMATO 6A'!B4:I4</f>
        <v>Del 1 de enero al 31 de diciembre de 2021 (b)</v>
      </c>
      <c r="C5" s="166"/>
      <c r="D5" s="166"/>
      <c r="E5" s="166"/>
      <c r="F5" s="166"/>
      <c r="G5" s="166"/>
      <c r="H5" s="167"/>
    </row>
    <row r="6" spans="2:14" ht="15.75" thickBot="1" x14ac:dyDescent="0.3">
      <c r="B6" s="168" t="s">
        <v>0</v>
      </c>
      <c r="C6" s="169"/>
      <c r="D6" s="169"/>
      <c r="E6" s="169"/>
      <c r="F6" s="169"/>
      <c r="G6" s="169"/>
      <c r="H6" s="170"/>
    </row>
    <row r="7" spans="2:14" ht="15.75" thickBot="1" x14ac:dyDescent="0.3">
      <c r="B7" s="204" t="s">
        <v>175</v>
      </c>
      <c r="C7" s="270" t="s">
        <v>42</v>
      </c>
      <c r="D7" s="271"/>
      <c r="E7" s="271"/>
      <c r="F7" s="271"/>
      <c r="G7" s="272"/>
      <c r="H7" s="204" t="s">
        <v>179</v>
      </c>
    </row>
    <row r="8" spans="2:14" ht="17.25" thickBot="1" x14ac:dyDescent="0.3">
      <c r="B8" s="205"/>
      <c r="C8" s="53" t="s">
        <v>178</v>
      </c>
      <c r="D8" s="53" t="s">
        <v>38</v>
      </c>
      <c r="E8" s="53" t="s">
        <v>39</v>
      </c>
      <c r="F8" s="53" t="s">
        <v>3</v>
      </c>
      <c r="G8" s="53" t="s">
        <v>21</v>
      </c>
      <c r="H8" s="205"/>
    </row>
    <row r="9" spans="2:14" x14ac:dyDescent="0.25">
      <c r="B9" s="3" t="s">
        <v>122</v>
      </c>
      <c r="C9" s="39">
        <f t="shared" ref="C9:H9" si="0">SUM(C11:C16)</f>
        <v>614807563</v>
      </c>
      <c r="D9" s="39">
        <f t="shared" si="0"/>
        <v>538434613</v>
      </c>
      <c r="E9" s="39">
        <f t="shared" si="0"/>
        <v>1153242175.9999998</v>
      </c>
      <c r="F9" s="39">
        <f t="shared" si="0"/>
        <v>1134886073</v>
      </c>
      <c r="G9" s="39">
        <f t="shared" si="0"/>
        <v>1009970886</v>
      </c>
      <c r="H9" s="39">
        <f t="shared" si="0"/>
        <v>18356102.999999985</v>
      </c>
    </row>
    <row r="10" spans="2:14" x14ac:dyDescent="0.25">
      <c r="B10" s="3" t="s">
        <v>186</v>
      </c>
      <c r="C10" s="30"/>
      <c r="D10" s="30"/>
      <c r="E10" s="30"/>
      <c r="F10" s="30"/>
      <c r="G10" s="30"/>
      <c r="H10" s="30"/>
    </row>
    <row r="11" spans="2:14" ht="19.5" customHeight="1" x14ac:dyDescent="0.25">
      <c r="B11" s="5" t="s">
        <v>180</v>
      </c>
      <c r="C11" s="37">
        <v>16191814</v>
      </c>
      <c r="D11" s="37">
        <v>327705689</v>
      </c>
      <c r="E11" s="37">
        <f>+C11+D11</f>
        <v>343897503</v>
      </c>
      <c r="F11" s="37">
        <v>343336439</v>
      </c>
      <c r="G11" s="37">
        <v>342259480</v>
      </c>
      <c r="H11" s="34">
        <f t="shared" ref="H11:H16" si="1">+E11-F11</f>
        <v>561064</v>
      </c>
      <c r="J11" s="49"/>
      <c r="L11" s="49"/>
      <c r="M11" s="49"/>
      <c r="N11" s="49"/>
    </row>
    <row r="12" spans="2:14" ht="19.5" customHeight="1" x14ac:dyDescent="0.25">
      <c r="B12" s="5" t="s">
        <v>181</v>
      </c>
      <c r="C12" s="37">
        <v>8022220</v>
      </c>
      <c r="D12" s="37">
        <v>17326189</v>
      </c>
      <c r="E12" s="37">
        <f t="shared" ref="E12:E16" si="2">+C12+D12</f>
        <v>25348409</v>
      </c>
      <c r="F12" s="37">
        <v>21258606</v>
      </c>
      <c r="G12" s="37">
        <v>19610354</v>
      </c>
      <c r="H12" s="34">
        <f t="shared" si="1"/>
        <v>4089803</v>
      </c>
      <c r="J12" s="49"/>
      <c r="L12" s="49"/>
      <c r="M12" s="49"/>
      <c r="N12" s="49"/>
    </row>
    <row r="13" spans="2:14" ht="19.5" customHeight="1" x14ac:dyDescent="0.25">
      <c r="B13" s="5" t="s">
        <v>182</v>
      </c>
      <c r="C13" s="37">
        <v>374681472.00999999</v>
      </c>
      <c r="D13" s="37">
        <v>59456856</v>
      </c>
      <c r="E13" s="37">
        <f t="shared" si="2"/>
        <v>434138328.00999999</v>
      </c>
      <c r="F13" s="37">
        <v>457671264</v>
      </c>
      <c r="G13" s="37">
        <v>354729660</v>
      </c>
      <c r="H13" s="34">
        <f t="shared" si="1"/>
        <v>-23532935.99000001</v>
      </c>
      <c r="J13" s="49"/>
      <c r="L13" s="49"/>
      <c r="M13" s="49"/>
      <c r="N13" s="49"/>
    </row>
    <row r="14" spans="2:14" ht="19.5" customHeight="1" x14ac:dyDescent="0.25">
      <c r="B14" s="5" t="s">
        <v>183</v>
      </c>
      <c r="C14" s="37">
        <v>201063915.13</v>
      </c>
      <c r="D14" s="37">
        <v>32266580</v>
      </c>
      <c r="E14" s="37">
        <f t="shared" si="2"/>
        <v>233330495.13</v>
      </c>
      <c r="F14" s="37">
        <v>196248820</v>
      </c>
      <c r="G14" s="37">
        <v>183470288</v>
      </c>
      <c r="H14" s="34">
        <f t="shared" si="1"/>
        <v>37081675.129999995</v>
      </c>
      <c r="J14" s="49"/>
      <c r="L14" s="49"/>
      <c r="M14" s="49"/>
      <c r="N14" s="49"/>
    </row>
    <row r="15" spans="2:14" ht="19.5" customHeight="1" x14ac:dyDescent="0.25">
      <c r="B15" s="5" t="s">
        <v>184</v>
      </c>
      <c r="C15" s="37">
        <v>1722772</v>
      </c>
      <c r="D15" s="37">
        <v>100508579</v>
      </c>
      <c r="E15" s="37">
        <f t="shared" si="2"/>
        <v>102231351</v>
      </c>
      <c r="F15" s="37">
        <v>106546192</v>
      </c>
      <c r="G15" s="37">
        <v>100585881</v>
      </c>
      <c r="H15" s="34">
        <f t="shared" si="1"/>
        <v>-4314841</v>
      </c>
      <c r="J15" s="49"/>
      <c r="L15" s="49"/>
      <c r="M15" s="49"/>
      <c r="N15" s="49"/>
    </row>
    <row r="16" spans="2:14" ht="19.5" customHeight="1" x14ac:dyDescent="0.25">
      <c r="B16" s="5" t="s">
        <v>185</v>
      </c>
      <c r="C16" s="37">
        <v>13125369.859999999</v>
      </c>
      <c r="D16" s="37">
        <v>1170720</v>
      </c>
      <c r="E16" s="37">
        <f t="shared" si="2"/>
        <v>14296089.859999999</v>
      </c>
      <c r="F16" s="37">
        <v>9824752</v>
      </c>
      <c r="G16" s="37">
        <v>9315223</v>
      </c>
      <c r="H16" s="34">
        <f t="shared" si="1"/>
        <v>4471337.8599999994</v>
      </c>
      <c r="J16" s="49"/>
      <c r="L16" s="49"/>
      <c r="M16" s="49"/>
      <c r="N16" s="49"/>
    </row>
    <row r="17" spans="2:14" x14ac:dyDescent="0.25">
      <c r="B17" s="5"/>
      <c r="C17" s="52"/>
      <c r="D17" s="52"/>
      <c r="E17" s="52"/>
      <c r="F17" s="52"/>
      <c r="G17" s="52"/>
      <c r="H17" s="52"/>
    </row>
    <row r="18" spans="2:14" x14ac:dyDescent="0.25">
      <c r="B18" s="4" t="s">
        <v>123</v>
      </c>
      <c r="C18" s="39">
        <f t="shared" ref="C18:H18" si="3">SUM(C20:C25)</f>
        <v>1872450337</v>
      </c>
      <c r="D18" s="39">
        <f t="shared" si="3"/>
        <v>848455535</v>
      </c>
      <c r="E18" s="39">
        <f t="shared" si="3"/>
        <v>2720905872</v>
      </c>
      <c r="F18" s="39">
        <f t="shared" si="3"/>
        <v>2700267744</v>
      </c>
      <c r="G18" s="39">
        <f t="shared" si="3"/>
        <v>2341543106</v>
      </c>
      <c r="H18" s="39">
        <f t="shared" si="3"/>
        <v>20638128.000000052</v>
      </c>
    </row>
    <row r="19" spans="2:14" x14ac:dyDescent="0.25">
      <c r="B19" s="4" t="s">
        <v>124</v>
      </c>
      <c r="C19" s="30"/>
      <c r="D19" s="30"/>
      <c r="E19" s="30"/>
      <c r="F19" s="30"/>
      <c r="G19" s="30"/>
      <c r="H19" s="30"/>
    </row>
    <row r="20" spans="2:14" ht="19.5" customHeight="1" x14ac:dyDescent="0.25">
      <c r="B20" s="5" t="s">
        <v>180</v>
      </c>
      <c r="C20" s="37">
        <v>19285406.68</v>
      </c>
      <c r="D20" s="37">
        <v>-54139</v>
      </c>
      <c r="E20" s="37">
        <f t="shared" ref="E20:E25" si="4">+C20+D20</f>
        <v>19231267.68</v>
      </c>
      <c r="F20" s="37">
        <v>20938763</v>
      </c>
      <c r="G20" s="37">
        <v>20273564</v>
      </c>
      <c r="H20" s="34">
        <f t="shared" ref="H20:H25" si="5">+E20-F20</f>
        <v>-1707495.3200000003</v>
      </c>
      <c r="J20" s="49"/>
      <c r="L20" s="49"/>
      <c r="M20" s="49"/>
      <c r="N20" s="49"/>
    </row>
    <row r="21" spans="2:14" ht="19.5" customHeight="1" x14ac:dyDescent="0.25">
      <c r="B21" s="5" t="s">
        <v>181</v>
      </c>
      <c r="C21" s="37">
        <v>60790880</v>
      </c>
      <c r="D21" s="37">
        <v>4309020</v>
      </c>
      <c r="E21" s="37">
        <f t="shared" si="4"/>
        <v>65099900</v>
      </c>
      <c r="F21" s="37">
        <v>67333739</v>
      </c>
      <c r="G21" s="37">
        <v>63999515</v>
      </c>
      <c r="H21" s="34">
        <f t="shared" si="5"/>
        <v>-2233839</v>
      </c>
      <c r="J21" s="49"/>
      <c r="L21" s="49"/>
      <c r="M21" s="49"/>
      <c r="N21" s="49"/>
    </row>
    <row r="22" spans="2:14" ht="19.5" customHeight="1" x14ac:dyDescent="0.25">
      <c r="B22" s="5" t="s">
        <v>182</v>
      </c>
      <c r="C22" s="37">
        <v>1183357928.96</v>
      </c>
      <c r="D22" s="37">
        <v>517279093</v>
      </c>
      <c r="E22" s="37">
        <f t="shared" si="4"/>
        <v>1700637021.96</v>
      </c>
      <c r="F22" s="37">
        <v>1705775781</v>
      </c>
      <c r="G22" s="37">
        <v>1512608663</v>
      </c>
      <c r="H22" s="34">
        <f t="shared" si="5"/>
        <v>-5138759.0399999619</v>
      </c>
      <c r="J22" s="49"/>
      <c r="K22" s="49"/>
      <c r="L22" s="49"/>
      <c r="M22" s="49"/>
      <c r="N22" s="49"/>
    </row>
    <row r="23" spans="2:14" ht="19.5" customHeight="1" x14ac:dyDescent="0.25">
      <c r="B23" s="5" t="s">
        <v>183</v>
      </c>
      <c r="C23" s="37">
        <v>473804644.36000001</v>
      </c>
      <c r="D23" s="37">
        <v>320349524</v>
      </c>
      <c r="E23" s="37">
        <f t="shared" si="4"/>
        <v>794154168.36000001</v>
      </c>
      <c r="F23" s="37">
        <v>745223808</v>
      </c>
      <c r="G23" s="37">
        <v>612996704</v>
      </c>
      <c r="H23" s="34">
        <f t="shared" si="5"/>
        <v>48930360.360000014</v>
      </c>
      <c r="J23" s="49"/>
      <c r="K23" s="49"/>
      <c r="L23" s="49"/>
      <c r="M23" s="49"/>
      <c r="N23" s="49"/>
    </row>
    <row r="24" spans="2:14" ht="19.5" customHeight="1" x14ac:dyDescent="0.25">
      <c r="B24" s="5" t="s">
        <v>184</v>
      </c>
      <c r="C24" s="37">
        <v>41385551</v>
      </c>
      <c r="D24" s="37">
        <v>542686</v>
      </c>
      <c r="E24" s="37">
        <f t="shared" si="4"/>
        <v>41928237</v>
      </c>
      <c r="F24" s="37">
        <v>76289444</v>
      </c>
      <c r="G24" s="37">
        <v>64442260</v>
      </c>
      <c r="H24" s="34">
        <f t="shared" si="5"/>
        <v>-34361207</v>
      </c>
      <c r="J24" s="49"/>
      <c r="K24" s="49"/>
      <c r="L24" s="49"/>
      <c r="M24" s="49"/>
      <c r="N24" s="49"/>
    </row>
    <row r="25" spans="2:14" ht="19.5" customHeight="1" x14ac:dyDescent="0.25">
      <c r="B25" s="5" t="s">
        <v>185</v>
      </c>
      <c r="C25" s="37">
        <v>93825926</v>
      </c>
      <c r="D25" s="37">
        <v>6029351</v>
      </c>
      <c r="E25" s="37">
        <f t="shared" si="4"/>
        <v>99855277</v>
      </c>
      <c r="F25" s="37">
        <v>84706209</v>
      </c>
      <c r="G25" s="37">
        <v>67222400</v>
      </c>
      <c r="H25" s="34">
        <f t="shared" si="5"/>
        <v>15149068</v>
      </c>
      <c r="J25" s="49"/>
      <c r="K25" s="49"/>
      <c r="L25" s="49"/>
      <c r="M25" s="49"/>
      <c r="N25" s="49"/>
    </row>
    <row r="26" spans="2:14" x14ac:dyDescent="0.25">
      <c r="B26" s="18"/>
      <c r="C26" s="52"/>
      <c r="D26" s="52"/>
      <c r="E26" s="52"/>
      <c r="F26" s="52"/>
      <c r="G26" s="52"/>
      <c r="H26" s="52"/>
    </row>
    <row r="27" spans="2:14" x14ac:dyDescent="0.25">
      <c r="B27" s="3" t="s">
        <v>120</v>
      </c>
      <c r="C27" s="39">
        <f t="shared" ref="C27:H27" si="6">+C9+C18</f>
        <v>2487257900</v>
      </c>
      <c r="D27" s="39">
        <f>+D9+D18</f>
        <v>1386890148</v>
      </c>
      <c r="E27" s="39">
        <f t="shared" si="6"/>
        <v>3874148048</v>
      </c>
      <c r="F27" s="39">
        <f t="shared" si="6"/>
        <v>3835153817</v>
      </c>
      <c r="G27" s="39">
        <f t="shared" si="6"/>
        <v>3351513992</v>
      </c>
      <c r="H27" s="35">
        <f t="shared" si="6"/>
        <v>38994231.000000037</v>
      </c>
    </row>
    <row r="28" spans="2:14" ht="15.75" thickBot="1" x14ac:dyDescent="0.3">
      <c r="B28" s="6"/>
      <c r="C28" s="51"/>
      <c r="D28" s="51"/>
      <c r="E28" s="51"/>
      <c r="F28" s="51"/>
      <c r="G28" s="51"/>
      <c r="H28" s="51"/>
    </row>
    <row r="30" spans="2:14" x14ac:dyDescent="0.25">
      <c r="C30" s="56">
        <f>+'FORMATO 6A'!D161</f>
        <v>2487257900</v>
      </c>
      <c r="D30" s="56">
        <f>+'FORMATO 6A'!E161</f>
        <v>1386890148</v>
      </c>
      <c r="E30" s="56">
        <f>+'FORMATO 6A'!F161</f>
        <v>3874148048</v>
      </c>
      <c r="F30" s="56">
        <f>+'FORMATO 6A'!G161</f>
        <v>3835153817</v>
      </c>
      <c r="G30" s="56">
        <f>+'FORMATO 6A'!H161</f>
        <v>3351513992</v>
      </c>
      <c r="H30" s="56">
        <f>+'FORMATO 6A'!I161</f>
        <v>38994231</v>
      </c>
    </row>
    <row r="31" spans="2:14" x14ac:dyDescent="0.25">
      <c r="C31" s="49">
        <f>+C30-C27</f>
        <v>0</v>
      </c>
      <c r="D31" s="49">
        <f t="shared" ref="D31:H31" si="7">+D30-D27</f>
        <v>0</v>
      </c>
      <c r="E31" s="49">
        <f t="shared" si="7"/>
        <v>0</v>
      </c>
      <c r="F31" s="49">
        <f t="shared" si="7"/>
        <v>0</v>
      </c>
      <c r="G31" s="49">
        <f t="shared" si="7"/>
        <v>0</v>
      </c>
      <c r="H31" s="49">
        <f t="shared" si="7"/>
        <v>0</v>
      </c>
      <c r="I31" s="49"/>
    </row>
    <row r="32" spans="2:14" x14ac:dyDescent="0.25">
      <c r="C32" s="56"/>
      <c r="D32" s="56"/>
      <c r="E32" s="56"/>
      <c r="F32" s="56"/>
      <c r="G32" s="56"/>
      <c r="H32" s="56"/>
    </row>
  </sheetData>
  <mergeCells count="8">
    <mergeCell ref="B7:B8"/>
    <mergeCell ref="C7:G7"/>
    <mergeCell ref="H7:H8"/>
    <mergeCell ref="B2:H2"/>
    <mergeCell ref="B3:H3"/>
    <mergeCell ref="B4:H4"/>
    <mergeCell ref="B5:H5"/>
    <mergeCell ref="B6:H6"/>
  </mergeCells>
  <pageMargins left="0.7" right="0.7" top="0.75" bottom="0.75" header="0.3" footer="0.3"/>
  <pageSetup scale="94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B1:I88"/>
  <sheetViews>
    <sheetView view="pageBreakPreview" zoomScale="130" zoomScaleNormal="175" zoomScaleSheetLayoutView="130" workbookViewId="0"/>
  </sheetViews>
  <sheetFormatPr baseColWidth="10" defaultRowHeight="15" x14ac:dyDescent="0.25"/>
  <cols>
    <col min="1" max="1" width="2.140625" customWidth="1"/>
    <col min="2" max="2" width="4.140625" customWidth="1"/>
    <col min="3" max="3" width="37.85546875" customWidth="1"/>
    <col min="4" max="9" width="11" customWidth="1"/>
    <col min="10" max="10" width="2.42578125" customWidth="1"/>
  </cols>
  <sheetData>
    <row r="1" spans="2:9" ht="8.25" customHeight="1" thickBot="1" x14ac:dyDescent="0.3"/>
    <row r="2" spans="2:9" ht="9.75" customHeight="1" x14ac:dyDescent="0.25">
      <c r="B2" s="162" t="s">
        <v>176</v>
      </c>
      <c r="C2" s="163"/>
      <c r="D2" s="163"/>
      <c r="E2" s="163"/>
      <c r="F2" s="163"/>
      <c r="G2" s="163"/>
      <c r="H2" s="163"/>
      <c r="I2" s="280"/>
    </row>
    <row r="3" spans="2:9" ht="9.75" customHeight="1" x14ac:dyDescent="0.25">
      <c r="B3" s="226" t="s">
        <v>40</v>
      </c>
      <c r="C3" s="227"/>
      <c r="D3" s="227"/>
      <c r="E3" s="227"/>
      <c r="F3" s="227"/>
      <c r="G3" s="227"/>
      <c r="H3" s="227"/>
      <c r="I3" s="281"/>
    </row>
    <row r="4" spans="2:9" ht="9.75" customHeight="1" x14ac:dyDescent="0.25">
      <c r="B4" s="226" t="s">
        <v>125</v>
      </c>
      <c r="C4" s="227"/>
      <c r="D4" s="227"/>
      <c r="E4" s="227"/>
      <c r="F4" s="227"/>
      <c r="G4" s="227"/>
      <c r="H4" s="227"/>
      <c r="I4" s="281"/>
    </row>
    <row r="5" spans="2:9" ht="9.75" customHeight="1" x14ac:dyDescent="0.25">
      <c r="B5" s="226" t="str">
        <f>+'FORMATO 6A'!B4:I4</f>
        <v>Del 1 de enero al 31 de diciembre de 2021 (b)</v>
      </c>
      <c r="C5" s="227"/>
      <c r="D5" s="227"/>
      <c r="E5" s="227"/>
      <c r="F5" s="227"/>
      <c r="G5" s="227"/>
      <c r="H5" s="227"/>
      <c r="I5" s="281"/>
    </row>
    <row r="6" spans="2:9" ht="9.75" customHeight="1" thickBot="1" x14ac:dyDescent="0.3">
      <c r="B6" s="229" t="s">
        <v>0</v>
      </c>
      <c r="C6" s="230"/>
      <c r="D6" s="230"/>
      <c r="E6" s="230"/>
      <c r="F6" s="230"/>
      <c r="G6" s="230"/>
      <c r="H6" s="230"/>
      <c r="I6" s="282"/>
    </row>
    <row r="7" spans="2:9" ht="15.75" customHeight="1" thickBot="1" x14ac:dyDescent="0.3">
      <c r="B7" s="232" t="s">
        <v>175</v>
      </c>
      <c r="C7" s="234"/>
      <c r="D7" s="270" t="s">
        <v>42</v>
      </c>
      <c r="E7" s="271"/>
      <c r="F7" s="271"/>
      <c r="G7" s="271"/>
      <c r="H7" s="272"/>
      <c r="I7" s="204" t="s">
        <v>179</v>
      </c>
    </row>
    <row r="8" spans="2:9" ht="17.25" thickBot="1" x14ac:dyDescent="0.3">
      <c r="B8" s="242"/>
      <c r="C8" s="244"/>
      <c r="D8" s="53" t="s">
        <v>178</v>
      </c>
      <c r="E8" s="53" t="s">
        <v>43</v>
      </c>
      <c r="F8" s="53" t="s">
        <v>44</v>
      </c>
      <c r="G8" s="53" t="s">
        <v>3</v>
      </c>
      <c r="H8" s="53" t="s">
        <v>21</v>
      </c>
      <c r="I8" s="205"/>
    </row>
    <row r="9" spans="2:9" x14ac:dyDescent="0.25">
      <c r="B9" s="276"/>
      <c r="C9" s="277"/>
      <c r="D9" s="17"/>
      <c r="E9" s="17"/>
      <c r="F9" s="17"/>
      <c r="G9" s="17"/>
      <c r="H9" s="17"/>
      <c r="I9" s="17"/>
    </row>
    <row r="10" spans="2:9" x14ac:dyDescent="0.25">
      <c r="B10" s="278" t="s">
        <v>126</v>
      </c>
      <c r="C10" s="279"/>
      <c r="D10" s="39">
        <f>+D11+D21+D30+D41</f>
        <v>614807563</v>
      </c>
      <c r="E10" s="39">
        <f t="shared" ref="E10:H10" si="0">+E11+E21+E30+E41</f>
        <v>538434613</v>
      </c>
      <c r="F10" s="39">
        <f t="shared" si="0"/>
        <v>1153242176</v>
      </c>
      <c r="G10" s="39">
        <f t="shared" si="0"/>
        <v>1134886073</v>
      </c>
      <c r="H10" s="39">
        <f t="shared" si="0"/>
        <v>1009970886</v>
      </c>
      <c r="I10" s="39">
        <f t="shared" ref="I10:I11" si="1">+F10-G10</f>
        <v>18356103</v>
      </c>
    </row>
    <row r="11" spans="2:9" ht="10.5" customHeight="1" x14ac:dyDescent="0.25">
      <c r="B11" s="221" t="s">
        <v>127</v>
      </c>
      <c r="C11" s="225"/>
      <c r="D11" s="39">
        <f>SUM(D12:D19)</f>
        <v>0</v>
      </c>
      <c r="E11" s="39">
        <f t="shared" ref="E11:H11" si="2">SUM(E12:E19)</f>
        <v>0</v>
      </c>
      <c r="F11" s="39">
        <f t="shared" si="2"/>
        <v>0</v>
      </c>
      <c r="G11" s="39">
        <f t="shared" si="2"/>
        <v>0</v>
      </c>
      <c r="H11" s="39">
        <f t="shared" si="2"/>
        <v>0</v>
      </c>
      <c r="I11" s="39">
        <f t="shared" si="1"/>
        <v>0</v>
      </c>
    </row>
    <row r="12" spans="2:9" ht="10.5" customHeight="1" x14ac:dyDescent="0.25">
      <c r="B12" s="15"/>
      <c r="C12" s="16" t="s">
        <v>128</v>
      </c>
      <c r="D12" s="37">
        <v>0</v>
      </c>
      <c r="E12" s="37">
        <v>0</v>
      </c>
      <c r="F12" s="37">
        <v>0</v>
      </c>
      <c r="G12" s="37">
        <v>0</v>
      </c>
      <c r="H12" s="37">
        <v>0</v>
      </c>
      <c r="I12" s="37"/>
    </row>
    <row r="13" spans="2:9" ht="10.5" customHeight="1" x14ac:dyDescent="0.25">
      <c r="B13" s="15"/>
      <c r="C13" s="16" t="s">
        <v>129</v>
      </c>
      <c r="D13" s="37">
        <v>0</v>
      </c>
      <c r="E13" s="37">
        <v>0</v>
      </c>
      <c r="F13" s="37">
        <v>0</v>
      </c>
      <c r="G13" s="37">
        <v>0</v>
      </c>
      <c r="H13" s="37">
        <v>0</v>
      </c>
      <c r="I13" s="37"/>
    </row>
    <row r="14" spans="2:9" ht="10.5" customHeight="1" x14ac:dyDescent="0.25">
      <c r="B14" s="15"/>
      <c r="C14" s="16" t="s">
        <v>130</v>
      </c>
      <c r="D14" s="37">
        <v>0</v>
      </c>
      <c r="E14" s="37">
        <v>0</v>
      </c>
      <c r="F14" s="37">
        <v>0</v>
      </c>
      <c r="G14" s="37">
        <v>0</v>
      </c>
      <c r="H14" s="37">
        <v>0</v>
      </c>
      <c r="I14" s="37"/>
    </row>
    <row r="15" spans="2:9" ht="10.5" customHeight="1" x14ac:dyDescent="0.25">
      <c r="B15" s="15"/>
      <c r="C15" s="16" t="s">
        <v>131</v>
      </c>
      <c r="D15" s="37">
        <v>0</v>
      </c>
      <c r="E15" s="37">
        <v>0</v>
      </c>
      <c r="F15" s="37">
        <v>0</v>
      </c>
      <c r="G15" s="37">
        <v>0</v>
      </c>
      <c r="H15" s="37">
        <v>0</v>
      </c>
      <c r="I15" s="37"/>
    </row>
    <row r="16" spans="2:9" x14ac:dyDescent="0.25">
      <c r="B16" s="15"/>
      <c r="C16" s="16" t="s">
        <v>132</v>
      </c>
      <c r="D16" s="37">
        <v>0</v>
      </c>
      <c r="E16" s="37">
        <v>0</v>
      </c>
      <c r="F16" s="37">
        <v>0</v>
      </c>
      <c r="G16" s="37">
        <v>0</v>
      </c>
      <c r="H16" s="37">
        <v>0</v>
      </c>
      <c r="I16" s="37"/>
    </row>
    <row r="17" spans="2:9" ht="10.5" customHeight="1" x14ac:dyDescent="0.25">
      <c r="B17" s="15"/>
      <c r="C17" s="16" t="s">
        <v>133</v>
      </c>
      <c r="D17" s="37">
        <v>0</v>
      </c>
      <c r="E17" s="37">
        <v>0</v>
      </c>
      <c r="F17" s="37">
        <v>0</v>
      </c>
      <c r="G17" s="37">
        <v>0</v>
      </c>
      <c r="H17" s="37">
        <v>0</v>
      </c>
      <c r="I17" s="37"/>
    </row>
    <row r="18" spans="2:9" ht="10.5" customHeight="1" x14ac:dyDescent="0.25">
      <c r="B18" s="15"/>
      <c r="C18" s="16" t="s">
        <v>134</v>
      </c>
      <c r="D18" s="37">
        <v>0</v>
      </c>
      <c r="E18" s="37">
        <v>0</v>
      </c>
      <c r="F18" s="37">
        <v>0</v>
      </c>
      <c r="G18" s="37">
        <v>0</v>
      </c>
      <c r="H18" s="37">
        <v>0</v>
      </c>
      <c r="I18" s="37"/>
    </row>
    <row r="19" spans="2:9" ht="10.5" customHeight="1" x14ac:dyDescent="0.25">
      <c r="B19" s="15"/>
      <c r="C19" s="16" t="s">
        <v>135</v>
      </c>
      <c r="D19" s="37">
        <v>0</v>
      </c>
      <c r="E19" s="37">
        <v>0</v>
      </c>
      <c r="F19" s="37">
        <v>0</v>
      </c>
      <c r="G19" s="37">
        <v>0</v>
      </c>
      <c r="H19" s="37">
        <v>0</v>
      </c>
      <c r="I19" s="37"/>
    </row>
    <row r="20" spans="2:9" ht="10.5" customHeight="1" x14ac:dyDescent="0.25">
      <c r="B20" s="19"/>
      <c r="C20" s="20"/>
      <c r="D20" s="37"/>
      <c r="E20" s="37"/>
      <c r="F20" s="37"/>
      <c r="G20" s="37"/>
      <c r="H20" s="37"/>
      <c r="I20" s="37"/>
    </row>
    <row r="21" spans="2:9" x14ac:dyDescent="0.25">
      <c r="B21" s="221" t="s">
        <v>136</v>
      </c>
      <c r="C21" s="225"/>
      <c r="D21" s="39">
        <f>SUM(D22:D28)</f>
        <v>614807563</v>
      </c>
      <c r="E21" s="39">
        <f t="shared" ref="E21:H21" si="3">SUM(E22:E28)</f>
        <v>538434613</v>
      </c>
      <c r="F21" s="39">
        <f t="shared" si="3"/>
        <v>1153242176</v>
      </c>
      <c r="G21" s="39">
        <f t="shared" si="3"/>
        <v>1134886073</v>
      </c>
      <c r="H21" s="39">
        <f t="shared" si="3"/>
        <v>1009970886</v>
      </c>
      <c r="I21" s="39">
        <f t="shared" ref="I21" si="4">+F21-G21</f>
        <v>18356103</v>
      </c>
    </row>
    <row r="22" spans="2:9" x14ac:dyDescent="0.25">
      <c r="B22" s="15"/>
      <c r="C22" s="16" t="s">
        <v>137</v>
      </c>
      <c r="D22" s="37">
        <v>0</v>
      </c>
      <c r="E22" s="37">
        <v>0</v>
      </c>
      <c r="F22" s="37">
        <v>0</v>
      </c>
      <c r="G22" s="37">
        <v>0</v>
      </c>
      <c r="H22" s="37">
        <v>0</v>
      </c>
      <c r="I22" s="37"/>
    </row>
    <row r="23" spans="2:9" ht="10.5" customHeight="1" x14ac:dyDescent="0.25">
      <c r="B23" s="15"/>
      <c r="C23" s="16" t="s">
        <v>138</v>
      </c>
      <c r="D23" s="37">
        <v>0</v>
      </c>
      <c r="E23" s="37">
        <v>0</v>
      </c>
      <c r="F23" s="37">
        <v>0</v>
      </c>
      <c r="G23" s="37">
        <v>0</v>
      </c>
      <c r="H23" s="37">
        <v>0</v>
      </c>
      <c r="I23" s="37"/>
    </row>
    <row r="24" spans="2:9" ht="10.5" customHeight="1" x14ac:dyDescent="0.25">
      <c r="B24" s="15"/>
      <c r="C24" s="16" t="s">
        <v>139</v>
      </c>
      <c r="D24" s="37">
        <f>+'FORMATO 6B'!C9</f>
        <v>614807563</v>
      </c>
      <c r="E24" s="37">
        <f>+'FORMATO 6B'!D9</f>
        <v>538434613</v>
      </c>
      <c r="F24" s="34">
        <f>+D24+E24</f>
        <v>1153242176</v>
      </c>
      <c r="G24" s="37">
        <f>+'FORMATO 6B'!F9</f>
        <v>1134886073</v>
      </c>
      <c r="H24" s="37">
        <f>+'FORMATO 6B'!G9</f>
        <v>1009970886</v>
      </c>
      <c r="I24" s="34">
        <f t="shared" ref="I24" si="5">+F24-G24</f>
        <v>18356103</v>
      </c>
    </row>
    <row r="25" spans="2:9" ht="10.5" customHeight="1" x14ac:dyDescent="0.25">
      <c r="B25" s="15"/>
      <c r="C25" s="16" t="s">
        <v>140</v>
      </c>
      <c r="D25" s="37">
        <v>0</v>
      </c>
      <c r="E25" s="37">
        <v>0</v>
      </c>
      <c r="F25" s="37">
        <v>0</v>
      </c>
      <c r="G25" s="37">
        <v>0</v>
      </c>
      <c r="H25" s="37">
        <v>0</v>
      </c>
      <c r="I25" s="37"/>
    </row>
    <row r="26" spans="2:9" ht="10.5" customHeight="1" x14ac:dyDescent="0.25">
      <c r="B26" s="15"/>
      <c r="C26" s="16" t="s">
        <v>141</v>
      </c>
      <c r="D26" s="37">
        <v>0</v>
      </c>
      <c r="E26" s="37">
        <v>0</v>
      </c>
      <c r="F26" s="37">
        <v>0</v>
      </c>
      <c r="G26" s="37">
        <v>0</v>
      </c>
      <c r="H26" s="37">
        <v>0</v>
      </c>
      <c r="I26" s="37"/>
    </row>
    <row r="27" spans="2:9" ht="10.5" customHeight="1" x14ac:dyDescent="0.25">
      <c r="B27" s="15"/>
      <c r="C27" s="16" t="s">
        <v>142</v>
      </c>
      <c r="D27" s="37">
        <v>0</v>
      </c>
      <c r="E27" s="37">
        <v>0</v>
      </c>
      <c r="F27" s="37">
        <v>0</v>
      </c>
      <c r="G27" s="37">
        <v>0</v>
      </c>
      <c r="H27" s="37">
        <v>0</v>
      </c>
      <c r="I27" s="37"/>
    </row>
    <row r="28" spans="2:9" x14ac:dyDescent="0.25">
      <c r="B28" s="15"/>
      <c r="C28" s="16" t="s">
        <v>143</v>
      </c>
      <c r="D28" s="37">
        <v>0</v>
      </c>
      <c r="E28" s="37">
        <v>0</v>
      </c>
      <c r="F28" s="37">
        <v>0</v>
      </c>
      <c r="G28" s="37">
        <v>0</v>
      </c>
      <c r="H28" s="37">
        <v>0</v>
      </c>
      <c r="I28" s="37"/>
    </row>
    <row r="29" spans="2:9" ht="10.5" customHeight="1" x14ac:dyDescent="0.25">
      <c r="B29" s="19"/>
      <c r="C29" s="20"/>
      <c r="D29" s="37"/>
      <c r="E29" s="37"/>
      <c r="F29" s="37"/>
      <c r="G29" s="37"/>
      <c r="H29" s="37"/>
      <c r="I29" s="37"/>
    </row>
    <row r="30" spans="2:9" ht="10.5" customHeight="1" x14ac:dyDescent="0.25">
      <c r="B30" s="221" t="s">
        <v>144</v>
      </c>
      <c r="C30" s="225"/>
      <c r="D30" s="39">
        <f>SUM(D31:D39)</f>
        <v>0</v>
      </c>
      <c r="E30" s="39">
        <f t="shared" ref="E30:H30" si="6">SUM(E31:E39)</f>
        <v>0</v>
      </c>
      <c r="F30" s="39">
        <f t="shared" si="6"/>
        <v>0</v>
      </c>
      <c r="G30" s="39">
        <f t="shared" si="6"/>
        <v>0</v>
      </c>
      <c r="H30" s="39">
        <f t="shared" si="6"/>
        <v>0</v>
      </c>
      <c r="I30" s="39">
        <f t="shared" ref="I30" si="7">+F30-G30</f>
        <v>0</v>
      </c>
    </row>
    <row r="31" spans="2:9" ht="10.5" customHeight="1" x14ac:dyDescent="0.25">
      <c r="B31" s="15"/>
      <c r="C31" s="16" t="s">
        <v>145</v>
      </c>
      <c r="D31" s="37">
        <v>0</v>
      </c>
      <c r="E31" s="37">
        <v>0</v>
      </c>
      <c r="F31" s="37">
        <v>0</v>
      </c>
      <c r="G31" s="37">
        <v>0</v>
      </c>
      <c r="H31" s="37">
        <v>0</v>
      </c>
      <c r="I31" s="37"/>
    </row>
    <row r="32" spans="2:9" x14ac:dyDescent="0.25">
      <c r="B32" s="15"/>
      <c r="C32" s="16" t="s">
        <v>146</v>
      </c>
      <c r="D32" s="37">
        <v>0</v>
      </c>
      <c r="E32" s="37">
        <v>0</v>
      </c>
      <c r="F32" s="37">
        <v>0</v>
      </c>
      <c r="G32" s="37">
        <v>0</v>
      </c>
      <c r="H32" s="37">
        <v>0</v>
      </c>
      <c r="I32" s="37"/>
    </row>
    <row r="33" spans="2:9" x14ac:dyDescent="0.25">
      <c r="B33" s="15"/>
      <c r="C33" s="16" t="s">
        <v>147</v>
      </c>
      <c r="D33" s="37">
        <v>0</v>
      </c>
      <c r="E33" s="37">
        <v>0</v>
      </c>
      <c r="F33" s="37">
        <v>0</v>
      </c>
      <c r="G33" s="37">
        <v>0</v>
      </c>
      <c r="H33" s="37">
        <v>0</v>
      </c>
      <c r="I33" s="37"/>
    </row>
    <row r="34" spans="2:9" x14ac:dyDescent="0.25">
      <c r="B34" s="15"/>
      <c r="C34" s="16" t="s">
        <v>148</v>
      </c>
      <c r="D34" s="37">
        <v>0</v>
      </c>
      <c r="E34" s="37">
        <v>0</v>
      </c>
      <c r="F34" s="37">
        <v>0</v>
      </c>
      <c r="G34" s="37">
        <v>0</v>
      </c>
      <c r="H34" s="37">
        <v>0</v>
      </c>
      <c r="I34" s="37"/>
    </row>
    <row r="35" spans="2:9" x14ac:dyDescent="0.25">
      <c r="B35" s="15"/>
      <c r="C35" s="16" t="s">
        <v>149</v>
      </c>
      <c r="D35" s="37">
        <v>0</v>
      </c>
      <c r="E35" s="37">
        <v>0</v>
      </c>
      <c r="F35" s="37">
        <v>0</v>
      </c>
      <c r="G35" s="37">
        <v>0</v>
      </c>
      <c r="H35" s="37">
        <v>0</v>
      </c>
      <c r="I35" s="37"/>
    </row>
    <row r="36" spans="2:9" x14ac:dyDescent="0.25">
      <c r="B36" s="15"/>
      <c r="C36" s="16" t="s">
        <v>150</v>
      </c>
      <c r="D36" s="37">
        <v>0</v>
      </c>
      <c r="E36" s="37">
        <v>0</v>
      </c>
      <c r="F36" s="37">
        <v>0</v>
      </c>
      <c r="G36" s="37">
        <v>0</v>
      </c>
      <c r="H36" s="37">
        <v>0</v>
      </c>
      <c r="I36" s="37"/>
    </row>
    <row r="37" spans="2:9" x14ac:dyDescent="0.25">
      <c r="B37" s="15"/>
      <c r="C37" s="16" t="s">
        <v>151</v>
      </c>
      <c r="D37" s="37">
        <v>0</v>
      </c>
      <c r="E37" s="37">
        <v>0</v>
      </c>
      <c r="F37" s="37">
        <v>0</v>
      </c>
      <c r="G37" s="37">
        <v>0</v>
      </c>
      <c r="H37" s="37">
        <v>0</v>
      </c>
      <c r="I37" s="37"/>
    </row>
    <row r="38" spans="2:9" x14ac:dyDescent="0.25">
      <c r="B38" s="15"/>
      <c r="C38" s="16" t="s">
        <v>152</v>
      </c>
      <c r="D38" s="37">
        <v>0</v>
      </c>
      <c r="E38" s="37">
        <v>0</v>
      </c>
      <c r="F38" s="37">
        <v>0</v>
      </c>
      <c r="G38" s="37">
        <v>0</v>
      </c>
      <c r="H38" s="37">
        <v>0</v>
      </c>
      <c r="I38" s="37"/>
    </row>
    <row r="39" spans="2:9" x14ac:dyDescent="0.25">
      <c r="B39" s="15"/>
      <c r="C39" s="16" t="s">
        <v>153</v>
      </c>
      <c r="D39" s="37">
        <v>0</v>
      </c>
      <c r="E39" s="37">
        <v>0</v>
      </c>
      <c r="F39" s="37">
        <v>0</v>
      </c>
      <c r="G39" s="37">
        <v>0</v>
      </c>
      <c r="H39" s="37">
        <v>0</v>
      </c>
      <c r="I39" s="37"/>
    </row>
    <row r="40" spans="2:9" x14ac:dyDescent="0.25">
      <c r="B40" s="19"/>
      <c r="C40" s="20"/>
      <c r="D40" s="37"/>
      <c r="E40" s="37"/>
      <c r="F40" s="37"/>
      <c r="G40" s="37"/>
      <c r="H40" s="37"/>
      <c r="I40" s="37"/>
    </row>
    <row r="41" spans="2:9" x14ac:dyDescent="0.25">
      <c r="B41" s="221" t="s">
        <v>154</v>
      </c>
      <c r="C41" s="225"/>
      <c r="D41" s="39">
        <f>SUM(D42:D45)</f>
        <v>0</v>
      </c>
      <c r="E41" s="39">
        <f t="shared" ref="E41:H41" si="8">SUM(E42:E45)</f>
        <v>0</v>
      </c>
      <c r="F41" s="39">
        <f t="shared" si="8"/>
        <v>0</v>
      </c>
      <c r="G41" s="39">
        <f t="shared" si="8"/>
        <v>0</v>
      </c>
      <c r="H41" s="39">
        <f t="shared" si="8"/>
        <v>0</v>
      </c>
      <c r="I41" s="39">
        <f t="shared" ref="I41" si="9">+F41-G41</f>
        <v>0</v>
      </c>
    </row>
    <row r="42" spans="2:9" x14ac:dyDescent="0.25">
      <c r="B42" s="15"/>
      <c r="C42" s="16" t="s">
        <v>155</v>
      </c>
      <c r="D42" s="37">
        <v>0</v>
      </c>
      <c r="E42" s="37">
        <v>0</v>
      </c>
      <c r="F42" s="37">
        <v>0</v>
      </c>
      <c r="G42" s="37">
        <v>0</v>
      </c>
      <c r="H42" s="37">
        <v>0</v>
      </c>
      <c r="I42" s="37"/>
    </row>
    <row r="43" spans="2:9" ht="16.5" x14ac:dyDescent="0.25">
      <c r="B43" s="15"/>
      <c r="C43" s="23" t="s">
        <v>156</v>
      </c>
      <c r="D43" s="37">
        <v>0</v>
      </c>
      <c r="E43" s="37">
        <v>0</v>
      </c>
      <c r="F43" s="37">
        <v>0</v>
      </c>
      <c r="G43" s="37">
        <v>0</v>
      </c>
      <c r="H43" s="37">
        <v>0</v>
      </c>
      <c r="I43" s="37"/>
    </row>
    <row r="44" spans="2:9" x14ac:dyDescent="0.25">
      <c r="B44" s="15"/>
      <c r="C44" s="16" t="s">
        <v>157</v>
      </c>
      <c r="D44" s="37">
        <v>0</v>
      </c>
      <c r="E44" s="37">
        <v>0</v>
      </c>
      <c r="F44" s="37">
        <v>0</v>
      </c>
      <c r="G44" s="37">
        <v>0</v>
      </c>
      <c r="H44" s="37">
        <v>0</v>
      </c>
      <c r="I44" s="37"/>
    </row>
    <row r="45" spans="2:9" x14ac:dyDescent="0.25">
      <c r="B45" s="15"/>
      <c r="C45" s="16" t="s">
        <v>158</v>
      </c>
      <c r="D45" s="37">
        <v>0</v>
      </c>
      <c r="E45" s="37">
        <v>0</v>
      </c>
      <c r="F45" s="37">
        <v>0</v>
      </c>
      <c r="G45" s="37">
        <v>0</v>
      </c>
      <c r="H45" s="37">
        <v>0</v>
      </c>
      <c r="I45" s="37"/>
    </row>
    <row r="46" spans="2:9" x14ac:dyDescent="0.25">
      <c r="B46" s="19"/>
      <c r="C46" s="20"/>
      <c r="D46" s="37"/>
      <c r="E46" s="37"/>
      <c r="F46" s="37"/>
      <c r="G46" s="37"/>
      <c r="H46" s="37"/>
      <c r="I46" s="37"/>
    </row>
    <row r="47" spans="2:9" x14ac:dyDescent="0.25">
      <c r="B47" s="221" t="s">
        <v>159</v>
      </c>
      <c r="C47" s="225"/>
      <c r="D47" s="39">
        <f>+D48+D58+D66+D77</f>
        <v>1872450337</v>
      </c>
      <c r="E47" s="39">
        <f>+E48+E58+E66+E77</f>
        <v>848455535</v>
      </c>
      <c r="F47" s="39">
        <f>+F48+F58+F66+F77</f>
        <v>2720905872</v>
      </c>
      <c r="G47" s="39">
        <f>+G48+G58+G66+G77</f>
        <v>2700267744</v>
      </c>
      <c r="H47" s="39">
        <f>+H48+H58+H66+H77</f>
        <v>2341543106</v>
      </c>
      <c r="I47" s="39">
        <f t="shared" ref="I47:I48" si="10">+F47-G47</f>
        <v>20638128</v>
      </c>
    </row>
    <row r="48" spans="2:9" x14ac:dyDescent="0.25">
      <c r="B48" s="221" t="s">
        <v>127</v>
      </c>
      <c r="C48" s="225"/>
      <c r="D48" s="39">
        <f>SUM(D49:D56)</f>
        <v>0</v>
      </c>
      <c r="E48" s="39">
        <f t="shared" ref="E48:H48" si="11">SUM(E49:E56)</f>
        <v>0</v>
      </c>
      <c r="F48" s="39">
        <f t="shared" si="11"/>
        <v>0</v>
      </c>
      <c r="G48" s="39">
        <f t="shared" si="11"/>
        <v>0</v>
      </c>
      <c r="H48" s="39">
        <f t="shared" si="11"/>
        <v>0</v>
      </c>
      <c r="I48" s="39">
        <f t="shared" si="10"/>
        <v>0</v>
      </c>
    </row>
    <row r="49" spans="2:9" x14ac:dyDescent="0.25">
      <c r="B49" s="15"/>
      <c r="C49" s="16" t="s">
        <v>128</v>
      </c>
      <c r="D49" s="37">
        <v>0</v>
      </c>
      <c r="E49" s="37">
        <v>0</v>
      </c>
      <c r="F49" s="37">
        <v>0</v>
      </c>
      <c r="G49" s="37">
        <v>0</v>
      </c>
      <c r="H49" s="37">
        <v>0</v>
      </c>
      <c r="I49" s="37"/>
    </row>
    <row r="50" spans="2:9" x14ac:dyDescent="0.25">
      <c r="B50" s="15"/>
      <c r="C50" s="16" t="s">
        <v>129</v>
      </c>
      <c r="D50" s="37">
        <v>0</v>
      </c>
      <c r="E50" s="37">
        <v>0</v>
      </c>
      <c r="F50" s="37">
        <v>0</v>
      </c>
      <c r="G50" s="37">
        <v>0</v>
      </c>
      <c r="H50" s="37">
        <v>0</v>
      </c>
      <c r="I50" s="37"/>
    </row>
    <row r="51" spans="2:9" x14ac:dyDescent="0.25">
      <c r="B51" s="15"/>
      <c r="C51" s="16" t="s">
        <v>130</v>
      </c>
      <c r="D51" s="37">
        <v>0</v>
      </c>
      <c r="E51" s="37">
        <v>0</v>
      </c>
      <c r="F51" s="37">
        <v>0</v>
      </c>
      <c r="G51" s="37">
        <v>0</v>
      </c>
      <c r="H51" s="37">
        <v>0</v>
      </c>
      <c r="I51" s="37"/>
    </row>
    <row r="52" spans="2:9" x14ac:dyDescent="0.25">
      <c r="B52" s="15"/>
      <c r="C52" s="16" t="s">
        <v>131</v>
      </c>
      <c r="D52" s="37">
        <v>0</v>
      </c>
      <c r="E52" s="37">
        <v>0</v>
      </c>
      <c r="F52" s="37">
        <v>0</v>
      </c>
      <c r="G52" s="37">
        <v>0</v>
      </c>
      <c r="H52" s="37">
        <v>0</v>
      </c>
      <c r="I52" s="37"/>
    </row>
    <row r="53" spans="2:9" x14ac:dyDescent="0.25">
      <c r="B53" s="15"/>
      <c r="C53" s="16" t="s">
        <v>132</v>
      </c>
      <c r="D53" s="37">
        <v>0</v>
      </c>
      <c r="E53" s="37">
        <v>0</v>
      </c>
      <c r="F53" s="37">
        <v>0</v>
      </c>
      <c r="G53" s="37">
        <v>0</v>
      </c>
      <c r="H53" s="37">
        <v>0</v>
      </c>
      <c r="I53" s="37"/>
    </row>
    <row r="54" spans="2:9" x14ac:dyDescent="0.25">
      <c r="B54" s="15"/>
      <c r="C54" s="16" t="s">
        <v>133</v>
      </c>
      <c r="D54" s="37">
        <v>0</v>
      </c>
      <c r="E54" s="37">
        <v>0</v>
      </c>
      <c r="F54" s="37">
        <v>0</v>
      </c>
      <c r="G54" s="37">
        <v>0</v>
      </c>
      <c r="H54" s="37">
        <v>0</v>
      </c>
      <c r="I54" s="37"/>
    </row>
    <row r="55" spans="2:9" x14ac:dyDescent="0.25">
      <c r="B55" s="15"/>
      <c r="C55" s="16" t="s">
        <v>134</v>
      </c>
      <c r="D55" s="37">
        <v>0</v>
      </c>
      <c r="E55" s="37">
        <v>0</v>
      </c>
      <c r="F55" s="37">
        <v>0</v>
      </c>
      <c r="G55" s="37">
        <v>0</v>
      </c>
      <c r="H55" s="37">
        <v>0</v>
      </c>
      <c r="I55" s="37"/>
    </row>
    <row r="56" spans="2:9" x14ac:dyDescent="0.25">
      <c r="B56" s="15"/>
      <c r="C56" s="16" t="s">
        <v>135</v>
      </c>
      <c r="D56" s="37">
        <v>0</v>
      </c>
      <c r="E56" s="37">
        <v>0</v>
      </c>
      <c r="F56" s="37">
        <v>0</v>
      </c>
      <c r="G56" s="37">
        <v>0</v>
      </c>
      <c r="H56" s="37">
        <v>0</v>
      </c>
      <c r="I56" s="37"/>
    </row>
    <row r="57" spans="2:9" x14ac:dyDescent="0.25">
      <c r="B57" s="19"/>
      <c r="C57" s="20"/>
      <c r="D57" s="37"/>
      <c r="E57" s="37"/>
      <c r="F57" s="37"/>
      <c r="G57" s="37"/>
      <c r="H57" s="37"/>
      <c r="I57" s="37"/>
    </row>
    <row r="58" spans="2:9" x14ac:dyDescent="0.25">
      <c r="B58" s="221" t="s">
        <v>136</v>
      </c>
      <c r="C58" s="225"/>
      <c r="D58" s="39">
        <f>SUM(D59:D65)</f>
        <v>1872450337</v>
      </c>
      <c r="E58" s="39">
        <f t="shared" ref="E58:H58" si="12">SUM(E59:E65)</f>
        <v>848455535</v>
      </c>
      <c r="F58" s="39">
        <f t="shared" si="12"/>
        <v>2720905872</v>
      </c>
      <c r="G58" s="39">
        <f t="shared" si="12"/>
        <v>2700267744</v>
      </c>
      <c r="H58" s="39">
        <f t="shared" si="12"/>
        <v>2341543106</v>
      </c>
      <c r="I58" s="39">
        <f t="shared" ref="I58" si="13">+F58-G58</f>
        <v>20638128</v>
      </c>
    </row>
    <row r="59" spans="2:9" x14ac:dyDescent="0.25">
      <c r="B59" s="15"/>
      <c r="C59" s="16" t="s">
        <v>137</v>
      </c>
      <c r="D59" s="37">
        <v>0</v>
      </c>
      <c r="E59" s="37">
        <v>0</v>
      </c>
      <c r="F59" s="37">
        <v>0</v>
      </c>
      <c r="G59" s="37">
        <v>0</v>
      </c>
      <c r="H59" s="37">
        <v>0</v>
      </c>
      <c r="I59" s="37"/>
    </row>
    <row r="60" spans="2:9" x14ac:dyDescent="0.25">
      <c r="B60" s="15"/>
      <c r="C60" s="16" t="s">
        <v>138</v>
      </c>
      <c r="D60" s="37">
        <v>0</v>
      </c>
      <c r="E60" s="37">
        <v>0</v>
      </c>
      <c r="F60" s="37">
        <v>0</v>
      </c>
      <c r="G60" s="37">
        <v>0</v>
      </c>
      <c r="H60" s="37">
        <v>0</v>
      </c>
      <c r="I60" s="37"/>
    </row>
    <row r="61" spans="2:9" x14ac:dyDescent="0.25">
      <c r="B61" s="15"/>
      <c r="C61" s="16" t="s">
        <v>139</v>
      </c>
      <c r="D61" s="37">
        <f>+'FORMATO 6B'!C18</f>
        <v>1872450337</v>
      </c>
      <c r="E61" s="37">
        <f>+'FORMATO 6B'!D18</f>
        <v>848455535</v>
      </c>
      <c r="F61" s="34">
        <f>+D61+E61</f>
        <v>2720905872</v>
      </c>
      <c r="G61" s="37">
        <f>+'FORMATO 6B'!F18</f>
        <v>2700267744</v>
      </c>
      <c r="H61" s="37">
        <f>+'FORMATO 6B'!G18</f>
        <v>2341543106</v>
      </c>
      <c r="I61" s="34">
        <f t="shared" ref="I61" si="14">+F61-G61</f>
        <v>20638128</v>
      </c>
    </row>
    <row r="62" spans="2:9" x14ac:dyDescent="0.25">
      <c r="B62" s="15"/>
      <c r="C62" s="16" t="s">
        <v>140</v>
      </c>
      <c r="D62" s="37">
        <v>0</v>
      </c>
      <c r="E62" s="37">
        <v>0</v>
      </c>
      <c r="F62" s="37">
        <v>0</v>
      </c>
      <c r="G62" s="37">
        <v>0</v>
      </c>
      <c r="H62" s="37">
        <v>0</v>
      </c>
      <c r="I62" s="37"/>
    </row>
    <row r="63" spans="2:9" x14ac:dyDescent="0.25">
      <c r="B63" s="15"/>
      <c r="C63" s="16" t="s">
        <v>141</v>
      </c>
      <c r="D63" s="37">
        <v>0</v>
      </c>
      <c r="E63" s="37">
        <v>0</v>
      </c>
      <c r="F63" s="37">
        <v>0</v>
      </c>
      <c r="G63" s="37">
        <v>0</v>
      </c>
      <c r="H63" s="37">
        <v>0</v>
      </c>
      <c r="I63" s="37"/>
    </row>
    <row r="64" spans="2:9" x14ac:dyDescent="0.25">
      <c r="B64" s="15"/>
      <c r="C64" s="16" t="s">
        <v>142</v>
      </c>
      <c r="D64" s="37">
        <v>0</v>
      </c>
      <c r="E64" s="37">
        <v>0</v>
      </c>
      <c r="F64" s="37">
        <v>0</v>
      </c>
      <c r="G64" s="37">
        <v>0</v>
      </c>
      <c r="H64" s="37">
        <v>0</v>
      </c>
      <c r="I64" s="37"/>
    </row>
    <row r="65" spans="2:9" x14ac:dyDescent="0.25">
      <c r="B65" s="141"/>
      <c r="C65" s="142" t="s">
        <v>143</v>
      </c>
      <c r="D65" s="143">
        <v>0</v>
      </c>
      <c r="E65" s="143">
        <v>0</v>
      </c>
      <c r="F65" s="143">
        <v>0</v>
      </c>
      <c r="G65" s="143">
        <v>0</v>
      </c>
      <c r="H65" s="143">
        <v>0</v>
      </c>
      <c r="I65" s="143"/>
    </row>
    <row r="66" spans="2:9" x14ac:dyDescent="0.25">
      <c r="B66" s="221" t="s">
        <v>144</v>
      </c>
      <c r="C66" s="225"/>
      <c r="D66" s="39">
        <f>SUM(D67:D75)</f>
        <v>0</v>
      </c>
      <c r="E66" s="39">
        <f t="shared" ref="E66:H66" si="15">SUM(E67:E75)</f>
        <v>0</v>
      </c>
      <c r="F66" s="39">
        <f t="shared" si="15"/>
        <v>0</v>
      </c>
      <c r="G66" s="39">
        <f t="shared" si="15"/>
        <v>0</v>
      </c>
      <c r="H66" s="39">
        <f t="shared" si="15"/>
        <v>0</v>
      </c>
      <c r="I66" s="39">
        <f t="shared" ref="I66" si="16">+F66-G66</f>
        <v>0</v>
      </c>
    </row>
    <row r="67" spans="2:9" x14ac:dyDescent="0.25">
      <c r="B67" s="15"/>
      <c r="C67" s="16" t="s">
        <v>145</v>
      </c>
      <c r="D67" s="37">
        <v>0</v>
      </c>
      <c r="E67" s="37">
        <v>0</v>
      </c>
      <c r="F67" s="37">
        <v>0</v>
      </c>
      <c r="G67" s="37">
        <v>0</v>
      </c>
      <c r="H67" s="37">
        <v>0</v>
      </c>
      <c r="I67" s="37"/>
    </row>
    <row r="68" spans="2:9" x14ac:dyDescent="0.25">
      <c r="B68" s="15"/>
      <c r="C68" s="16" t="s">
        <v>146</v>
      </c>
      <c r="D68" s="37">
        <v>0</v>
      </c>
      <c r="E68" s="37">
        <v>0</v>
      </c>
      <c r="F68" s="37">
        <v>0</v>
      </c>
      <c r="G68" s="37">
        <v>0</v>
      </c>
      <c r="H68" s="37">
        <v>0</v>
      </c>
      <c r="I68" s="37"/>
    </row>
    <row r="69" spans="2:9" x14ac:dyDescent="0.25">
      <c r="B69" s="15"/>
      <c r="C69" s="16" t="s">
        <v>147</v>
      </c>
      <c r="D69" s="37">
        <v>0</v>
      </c>
      <c r="E69" s="37">
        <v>0</v>
      </c>
      <c r="F69" s="37">
        <v>0</v>
      </c>
      <c r="G69" s="37">
        <v>0</v>
      </c>
      <c r="H69" s="37">
        <v>0</v>
      </c>
      <c r="I69" s="37"/>
    </row>
    <row r="70" spans="2:9" x14ac:dyDescent="0.25">
      <c r="B70" s="15"/>
      <c r="C70" s="16" t="s">
        <v>148</v>
      </c>
      <c r="D70" s="37">
        <v>0</v>
      </c>
      <c r="E70" s="37">
        <v>0</v>
      </c>
      <c r="F70" s="37">
        <v>0</v>
      </c>
      <c r="G70" s="37">
        <v>0</v>
      </c>
      <c r="H70" s="37">
        <v>0</v>
      </c>
      <c r="I70" s="37"/>
    </row>
    <row r="71" spans="2:9" x14ac:dyDescent="0.25">
      <c r="B71" s="15"/>
      <c r="C71" s="16" t="s">
        <v>149</v>
      </c>
      <c r="D71" s="37">
        <v>0</v>
      </c>
      <c r="E71" s="37">
        <v>0</v>
      </c>
      <c r="F71" s="37">
        <v>0</v>
      </c>
      <c r="G71" s="37">
        <v>0</v>
      </c>
      <c r="H71" s="37">
        <v>0</v>
      </c>
      <c r="I71" s="37"/>
    </row>
    <row r="72" spans="2:9" x14ac:dyDescent="0.25">
      <c r="B72" s="15"/>
      <c r="C72" s="16" t="s">
        <v>150</v>
      </c>
      <c r="D72" s="37">
        <v>0</v>
      </c>
      <c r="E72" s="37">
        <v>0</v>
      </c>
      <c r="F72" s="37">
        <v>0</v>
      </c>
      <c r="G72" s="37">
        <v>0</v>
      </c>
      <c r="H72" s="37">
        <v>0</v>
      </c>
      <c r="I72" s="37"/>
    </row>
    <row r="73" spans="2:9" x14ac:dyDescent="0.25">
      <c r="B73" s="15"/>
      <c r="C73" s="16" t="s">
        <v>151</v>
      </c>
      <c r="D73" s="37">
        <v>0</v>
      </c>
      <c r="E73" s="37">
        <v>0</v>
      </c>
      <c r="F73" s="37">
        <v>0</v>
      </c>
      <c r="G73" s="37">
        <v>0</v>
      </c>
      <c r="H73" s="37">
        <v>0</v>
      </c>
      <c r="I73" s="37"/>
    </row>
    <row r="74" spans="2:9" x14ac:dyDescent="0.25">
      <c r="B74" s="15"/>
      <c r="C74" s="16" t="s">
        <v>152</v>
      </c>
      <c r="D74" s="37">
        <v>0</v>
      </c>
      <c r="E74" s="37">
        <v>0</v>
      </c>
      <c r="F74" s="37">
        <v>0</v>
      </c>
      <c r="G74" s="37">
        <v>0</v>
      </c>
      <c r="H74" s="37">
        <v>0</v>
      </c>
      <c r="I74" s="37"/>
    </row>
    <row r="75" spans="2:9" x14ac:dyDescent="0.25">
      <c r="B75" s="15"/>
      <c r="C75" s="16" t="s">
        <v>153</v>
      </c>
      <c r="D75" s="37">
        <v>0</v>
      </c>
      <c r="E75" s="37">
        <v>0</v>
      </c>
      <c r="F75" s="37">
        <v>0</v>
      </c>
      <c r="G75" s="37">
        <v>0</v>
      </c>
      <c r="H75" s="37">
        <v>0</v>
      </c>
      <c r="I75" s="37"/>
    </row>
    <row r="76" spans="2:9" x14ac:dyDescent="0.25">
      <c r="B76" s="19"/>
      <c r="C76" s="20"/>
      <c r="D76" s="37"/>
      <c r="E76" s="37"/>
      <c r="F76" s="37"/>
      <c r="G76" s="37"/>
      <c r="H76" s="37"/>
      <c r="I76" s="37"/>
    </row>
    <row r="77" spans="2:9" x14ac:dyDescent="0.25">
      <c r="B77" s="221" t="s">
        <v>154</v>
      </c>
      <c r="C77" s="225"/>
      <c r="D77" s="39">
        <f>SUM(D78:D81)</f>
        <v>0</v>
      </c>
      <c r="E77" s="39">
        <f t="shared" ref="E77:H77" si="17">SUM(E78:E81)</f>
        <v>0</v>
      </c>
      <c r="F77" s="39">
        <f t="shared" si="17"/>
        <v>0</v>
      </c>
      <c r="G77" s="39">
        <f t="shared" si="17"/>
        <v>0</v>
      </c>
      <c r="H77" s="39">
        <f t="shared" si="17"/>
        <v>0</v>
      </c>
      <c r="I77" s="39">
        <f t="shared" ref="I77" si="18">+F77-G77</f>
        <v>0</v>
      </c>
    </row>
    <row r="78" spans="2:9" x14ac:dyDescent="0.25">
      <c r="B78" s="15"/>
      <c r="C78" s="16" t="s">
        <v>155</v>
      </c>
      <c r="D78" s="37">
        <v>0</v>
      </c>
      <c r="E78" s="37">
        <v>0</v>
      </c>
      <c r="F78" s="37">
        <v>0</v>
      </c>
      <c r="G78" s="37">
        <v>0</v>
      </c>
      <c r="H78" s="37">
        <v>0</v>
      </c>
      <c r="I78" s="37"/>
    </row>
    <row r="79" spans="2:9" ht="16.5" x14ac:dyDescent="0.25">
      <c r="B79" s="15"/>
      <c r="C79" s="23" t="s">
        <v>156</v>
      </c>
      <c r="D79" s="37">
        <v>0</v>
      </c>
      <c r="E79" s="37">
        <v>0</v>
      </c>
      <c r="F79" s="37">
        <v>0</v>
      </c>
      <c r="G79" s="37">
        <v>0</v>
      </c>
      <c r="H79" s="37">
        <v>0</v>
      </c>
      <c r="I79" s="37"/>
    </row>
    <row r="80" spans="2:9" x14ac:dyDescent="0.25">
      <c r="B80" s="15"/>
      <c r="C80" s="16" t="s">
        <v>157</v>
      </c>
      <c r="D80" s="37">
        <v>0</v>
      </c>
      <c r="E80" s="37">
        <v>0</v>
      </c>
      <c r="F80" s="37">
        <v>0</v>
      </c>
      <c r="G80" s="37">
        <v>0</v>
      </c>
      <c r="H80" s="37">
        <v>0</v>
      </c>
      <c r="I80" s="37"/>
    </row>
    <row r="81" spans="2:9" x14ac:dyDescent="0.25">
      <c r="B81" s="15"/>
      <c r="C81" s="16" t="s">
        <v>158</v>
      </c>
      <c r="D81" s="37">
        <v>0</v>
      </c>
      <c r="E81" s="37">
        <v>0</v>
      </c>
      <c r="F81" s="37">
        <v>0</v>
      </c>
      <c r="G81" s="37">
        <v>0</v>
      </c>
      <c r="H81" s="37">
        <v>0</v>
      </c>
      <c r="I81" s="37"/>
    </row>
    <row r="82" spans="2:9" x14ac:dyDescent="0.25">
      <c r="B82" s="19"/>
      <c r="C82" s="20"/>
      <c r="D82" s="37"/>
      <c r="E82" s="37"/>
      <c r="F82" s="37"/>
      <c r="G82" s="37"/>
      <c r="H82" s="37"/>
      <c r="I82" s="37"/>
    </row>
    <row r="83" spans="2:9" x14ac:dyDescent="0.25">
      <c r="B83" s="221" t="s">
        <v>120</v>
      </c>
      <c r="C83" s="225"/>
      <c r="D83" s="39">
        <f>+D10+D47</f>
        <v>2487257900</v>
      </c>
      <c r="E83" s="39">
        <f t="shared" ref="E83:H83" si="19">+E10+E47</f>
        <v>1386890148</v>
      </c>
      <c r="F83" s="39">
        <f t="shared" si="19"/>
        <v>3874148048</v>
      </c>
      <c r="G83" s="39">
        <f t="shared" si="19"/>
        <v>3835153817</v>
      </c>
      <c r="H83" s="39">
        <f t="shared" si="19"/>
        <v>3351513992</v>
      </c>
      <c r="I83" s="39">
        <f>+F83-G83</f>
        <v>38994231</v>
      </c>
    </row>
    <row r="84" spans="2:9" ht="15.75" thickBot="1" x14ac:dyDescent="0.3">
      <c r="B84" s="21"/>
      <c r="C84" s="22"/>
      <c r="D84" s="2"/>
      <c r="E84" s="2"/>
      <c r="F84" s="2"/>
      <c r="G84" s="2"/>
      <c r="H84" s="2"/>
      <c r="I84" s="2"/>
    </row>
    <row r="86" spans="2:9" x14ac:dyDescent="0.25">
      <c r="D86" s="55">
        <f>+'FORMATO 6B'!C27-'FORMATO 6C'!D83</f>
        <v>0</v>
      </c>
      <c r="E86" s="55">
        <f>+'FORMATO 6B'!D27-'FORMATO 6C'!E83</f>
        <v>0</v>
      </c>
      <c r="F86" s="55">
        <f>+'FORMATO 6B'!E27-'FORMATO 6C'!F83</f>
        <v>0</v>
      </c>
      <c r="G86" s="55">
        <f>+'FORMATO 6B'!F27-'FORMATO 6C'!G83</f>
        <v>0</v>
      </c>
      <c r="H86" s="55">
        <f>+'FORMATO 6B'!G27-'FORMATO 6C'!H83</f>
        <v>0</v>
      </c>
      <c r="I86" s="55">
        <f>+'FORMATO 6B'!H27-'FORMATO 6C'!I83</f>
        <v>0</v>
      </c>
    </row>
    <row r="87" spans="2:9" x14ac:dyDescent="0.25">
      <c r="D87" s="55"/>
      <c r="E87" s="55"/>
      <c r="F87" s="55"/>
      <c r="G87" s="55"/>
      <c r="H87" s="55"/>
      <c r="I87" s="55"/>
    </row>
    <row r="88" spans="2:9" x14ac:dyDescent="0.25">
      <c r="D88" s="38"/>
      <c r="E88" s="38"/>
      <c r="F88" s="38"/>
      <c r="G88" s="38"/>
      <c r="H88" s="38"/>
      <c r="I88" s="38"/>
    </row>
  </sheetData>
  <mergeCells count="20">
    <mergeCell ref="B7:C8"/>
    <mergeCell ref="D7:H7"/>
    <mergeCell ref="I7:I8"/>
    <mergeCell ref="B2:I2"/>
    <mergeCell ref="B3:I3"/>
    <mergeCell ref="B4:I4"/>
    <mergeCell ref="B5:I5"/>
    <mergeCell ref="B6:I6"/>
    <mergeCell ref="B83:C83"/>
    <mergeCell ref="B9:C9"/>
    <mergeCell ref="B10:C10"/>
    <mergeCell ref="B11:C11"/>
    <mergeCell ref="B21:C21"/>
    <mergeCell ref="B30:C30"/>
    <mergeCell ref="B41:C41"/>
    <mergeCell ref="B47:C47"/>
    <mergeCell ref="B48:C48"/>
    <mergeCell ref="B58:C58"/>
    <mergeCell ref="B66:C66"/>
    <mergeCell ref="B77:C77"/>
  </mergeCells>
  <pageMargins left="0.70866141732283472" right="0.70866141732283472" top="0.74803149606299213" bottom="0.74803149606299213" header="0.31496062992125984" footer="0.31496062992125984"/>
  <pageSetup scale="80" fitToHeight="0" orientation="portrait" r:id="rId1"/>
  <headerFooter>
    <oddHeader>&amp;R&amp;P de &amp;N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B1:I37"/>
  <sheetViews>
    <sheetView tabSelected="1" view="pageBreakPreview" zoomScale="120" zoomScaleNormal="145" zoomScaleSheetLayoutView="120" workbookViewId="0">
      <selection activeCell="F28" sqref="F28"/>
    </sheetView>
  </sheetViews>
  <sheetFormatPr baseColWidth="10" defaultRowHeight="15" x14ac:dyDescent="0.25"/>
  <cols>
    <col min="1" max="1" width="1.5703125" customWidth="1"/>
    <col min="2" max="2" width="22.85546875" customWidth="1"/>
    <col min="3" max="8" width="11.140625" customWidth="1"/>
    <col min="9" max="9" width="2.5703125" customWidth="1"/>
  </cols>
  <sheetData>
    <row r="1" spans="2:8" ht="8.25" customHeight="1" thickBot="1" x14ac:dyDescent="0.3"/>
    <row r="2" spans="2:8" ht="9.75" customHeight="1" x14ac:dyDescent="0.25">
      <c r="B2" s="162" t="s">
        <v>176</v>
      </c>
      <c r="C2" s="163"/>
      <c r="D2" s="163"/>
      <c r="E2" s="163"/>
      <c r="F2" s="163"/>
      <c r="G2" s="163"/>
      <c r="H2" s="280"/>
    </row>
    <row r="3" spans="2:8" ht="9.75" customHeight="1" x14ac:dyDescent="0.25">
      <c r="B3" s="226" t="s">
        <v>40</v>
      </c>
      <c r="C3" s="227"/>
      <c r="D3" s="227"/>
      <c r="E3" s="227"/>
      <c r="F3" s="227"/>
      <c r="G3" s="227"/>
      <c r="H3" s="281"/>
    </row>
    <row r="4" spans="2:8" ht="9.75" customHeight="1" x14ac:dyDescent="0.25">
      <c r="B4" s="226" t="s">
        <v>160</v>
      </c>
      <c r="C4" s="227"/>
      <c r="D4" s="227"/>
      <c r="E4" s="227"/>
      <c r="F4" s="227"/>
      <c r="G4" s="227"/>
      <c r="H4" s="281"/>
    </row>
    <row r="5" spans="2:8" ht="9.75" customHeight="1" x14ac:dyDescent="0.25">
      <c r="B5" s="226" t="str">
        <f>+'FORMATO 6A'!B4:I4</f>
        <v>Del 1 de enero al 31 de diciembre de 2021 (b)</v>
      </c>
      <c r="C5" s="227"/>
      <c r="D5" s="227"/>
      <c r="E5" s="227"/>
      <c r="F5" s="227"/>
      <c r="G5" s="227"/>
      <c r="H5" s="281"/>
    </row>
    <row r="6" spans="2:8" ht="9.75" customHeight="1" thickBot="1" x14ac:dyDescent="0.3">
      <c r="B6" s="229" t="s">
        <v>0</v>
      </c>
      <c r="C6" s="230"/>
      <c r="D6" s="230"/>
      <c r="E6" s="230"/>
      <c r="F6" s="230"/>
      <c r="G6" s="230"/>
      <c r="H6" s="282"/>
    </row>
    <row r="7" spans="2:8" ht="15.75" thickBot="1" x14ac:dyDescent="0.3">
      <c r="B7" s="202" t="s">
        <v>175</v>
      </c>
      <c r="C7" s="270" t="s">
        <v>42</v>
      </c>
      <c r="D7" s="271"/>
      <c r="E7" s="271"/>
      <c r="F7" s="271"/>
      <c r="G7" s="272"/>
      <c r="H7" s="204" t="s">
        <v>179</v>
      </c>
    </row>
    <row r="8" spans="2:8" ht="17.25" thickBot="1" x14ac:dyDescent="0.3">
      <c r="B8" s="203"/>
      <c r="C8" s="53" t="s">
        <v>178</v>
      </c>
      <c r="D8" s="53" t="s">
        <v>43</v>
      </c>
      <c r="E8" s="53" t="s">
        <v>44</v>
      </c>
      <c r="F8" s="53" t="s">
        <v>161</v>
      </c>
      <c r="G8" s="53" t="s">
        <v>21</v>
      </c>
      <c r="H8" s="205"/>
    </row>
    <row r="9" spans="2:8" ht="16.5" x14ac:dyDescent="0.25">
      <c r="B9" s="133" t="s">
        <v>162</v>
      </c>
      <c r="C9" s="130">
        <f>+C10+C11+C12+C15+C16+C19</f>
        <v>453303824</v>
      </c>
      <c r="D9" s="39">
        <f t="shared" ref="D9:G9" si="0">+D10+D11+D12+D15+D16+D19</f>
        <v>224952</v>
      </c>
      <c r="E9" s="39">
        <f>+E10+E11+E12+E15+E16+E19</f>
        <v>453528776</v>
      </c>
      <c r="F9" s="39">
        <f t="shared" si="0"/>
        <v>452992061</v>
      </c>
      <c r="G9" s="39">
        <f t="shared" si="0"/>
        <v>448200423</v>
      </c>
      <c r="H9" s="39">
        <f>+E9-F9</f>
        <v>536715</v>
      </c>
    </row>
    <row r="10" spans="2:8" ht="16.5" x14ac:dyDescent="0.25">
      <c r="B10" s="26" t="s">
        <v>163</v>
      </c>
      <c r="C10" s="24"/>
      <c r="D10" s="25"/>
      <c r="E10" s="25"/>
      <c r="F10" s="25"/>
      <c r="G10" s="25"/>
      <c r="H10" s="25"/>
    </row>
    <row r="11" spans="2:8" ht="10.5" customHeight="1" x14ac:dyDescent="0.25">
      <c r="B11" s="26" t="s">
        <v>164</v>
      </c>
      <c r="C11" s="24"/>
      <c r="D11" s="25"/>
      <c r="E11" s="25"/>
      <c r="F11" s="25"/>
      <c r="G11" s="25"/>
      <c r="H11" s="25"/>
    </row>
    <row r="12" spans="2:8" ht="10.5" customHeight="1" x14ac:dyDescent="0.25">
      <c r="B12" s="26" t="s">
        <v>165</v>
      </c>
      <c r="C12" s="131">
        <f t="shared" ref="C12:H12" si="1">SUM(C13:C14)</f>
        <v>453303824</v>
      </c>
      <c r="D12" s="131">
        <f t="shared" si="1"/>
        <v>224952</v>
      </c>
      <c r="E12" s="131">
        <f t="shared" si="1"/>
        <v>453528776</v>
      </c>
      <c r="F12" s="131">
        <f t="shared" si="1"/>
        <v>452992061</v>
      </c>
      <c r="G12" s="131">
        <f t="shared" si="1"/>
        <v>448200423</v>
      </c>
      <c r="H12" s="131">
        <f t="shared" si="1"/>
        <v>536715</v>
      </c>
    </row>
    <row r="13" spans="2:8" ht="10.5" customHeight="1" x14ac:dyDescent="0.25">
      <c r="B13" s="26" t="s">
        <v>166</v>
      </c>
      <c r="C13" s="40"/>
      <c r="D13" s="37"/>
      <c r="E13" s="34"/>
      <c r="F13" s="37"/>
      <c r="G13" s="37"/>
      <c r="H13" s="37"/>
    </row>
    <row r="14" spans="2:8" ht="10.5" customHeight="1" x14ac:dyDescent="0.25">
      <c r="B14" s="26" t="s">
        <v>167</v>
      </c>
      <c r="C14" s="50">
        <f>+'FORMATO 6A'!D9</f>
        <v>453303824</v>
      </c>
      <c r="D14" s="50">
        <f>+'FORMATO 6A'!E9</f>
        <v>224952</v>
      </c>
      <c r="E14" s="50">
        <f>+C14+D14</f>
        <v>453528776</v>
      </c>
      <c r="F14" s="50">
        <f>+'FORMATO 6A'!G9</f>
        <v>452992061</v>
      </c>
      <c r="G14" s="50">
        <f>+'FORMATO 6A'!H9</f>
        <v>448200423</v>
      </c>
      <c r="H14" s="37">
        <f>+E14-F14</f>
        <v>536715</v>
      </c>
    </row>
    <row r="15" spans="2:8" ht="10.5" customHeight="1" x14ac:dyDescent="0.25">
      <c r="B15" s="26" t="s">
        <v>168</v>
      </c>
      <c r="C15" s="24"/>
      <c r="D15" s="25"/>
      <c r="E15" s="25"/>
      <c r="F15" s="25"/>
      <c r="G15" s="25"/>
      <c r="H15" s="25"/>
    </row>
    <row r="16" spans="2:8" ht="24.75" x14ac:dyDescent="0.25">
      <c r="B16" s="26" t="s">
        <v>169</v>
      </c>
      <c r="C16" s="24"/>
      <c r="D16" s="25"/>
      <c r="E16" s="25"/>
      <c r="F16" s="25"/>
      <c r="G16" s="25"/>
      <c r="H16" s="25"/>
    </row>
    <row r="17" spans="2:8" ht="10.5" customHeight="1" x14ac:dyDescent="0.25">
      <c r="B17" s="27" t="s">
        <v>170</v>
      </c>
      <c r="C17" s="24"/>
      <c r="D17" s="25"/>
      <c r="E17" s="25"/>
      <c r="F17" s="25"/>
      <c r="G17" s="25"/>
      <c r="H17" s="25"/>
    </row>
    <row r="18" spans="2:8" ht="10.5" customHeight="1" x14ac:dyDescent="0.25">
      <c r="B18" s="27" t="s">
        <v>171</v>
      </c>
      <c r="C18" s="24"/>
      <c r="D18" s="25"/>
      <c r="E18" s="25"/>
      <c r="F18" s="25"/>
      <c r="G18" s="25"/>
      <c r="H18" s="25"/>
    </row>
    <row r="19" spans="2:8" ht="10.5" customHeight="1" x14ac:dyDescent="0.25">
      <c r="B19" s="26" t="s">
        <v>172</v>
      </c>
      <c r="C19" s="24"/>
      <c r="D19" s="25"/>
      <c r="E19" s="25"/>
      <c r="F19" s="25"/>
      <c r="G19" s="25"/>
      <c r="H19" s="25"/>
    </row>
    <row r="20" spans="2:8" ht="10.5" customHeight="1" x14ac:dyDescent="0.25">
      <c r="B20" s="26"/>
      <c r="C20" s="24"/>
      <c r="D20" s="25"/>
      <c r="E20" s="25"/>
      <c r="F20" s="25"/>
      <c r="G20" s="25"/>
      <c r="H20" s="25"/>
    </row>
    <row r="21" spans="2:8" ht="16.5" x14ac:dyDescent="0.25">
      <c r="B21" s="133" t="s">
        <v>173</v>
      </c>
      <c r="C21" s="41">
        <f>+C22+C23+C27+C28+C31+C24</f>
        <v>1568060256</v>
      </c>
      <c r="D21" s="41">
        <f t="shared" ref="D21:G21" si="2">+D22+D23+D27+D28+D31+D24</f>
        <v>477839493</v>
      </c>
      <c r="E21" s="41">
        <f t="shared" si="2"/>
        <v>2045899749</v>
      </c>
      <c r="F21" s="41">
        <f t="shared" si="2"/>
        <v>2027964340</v>
      </c>
      <c r="G21" s="41">
        <f t="shared" si="2"/>
        <v>1974459978</v>
      </c>
      <c r="H21" s="41">
        <f t="shared" ref="H21" si="3">+E21-F21</f>
        <v>17935409</v>
      </c>
    </row>
    <row r="22" spans="2:8" ht="16.5" x14ac:dyDescent="0.25">
      <c r="B22" s="26" t="s">
        <v>163</v>
      </c>
      <c r="C22" s="24"/>
      <c r="D22" s="25"/>
      <c r="E22" s="25"/>
      <c r="F22" s="25"/>
      <c r="G22" s="25"/>
      <c r="H22" s="25"/>
    </row>
    <row r="23" spans="2:8" ht="10.5" customHeight="1" x14ac:dyDescent="0.25">
      <c r="B23" s="26" t="s">
        <v>164</v>
      </c>
      <c r="C23" s="24"/>
      <c r="D23" s="25"/>
      <c r="E23" s="25"/>
      <c r="F23" s="25"/>
      <c r="G23" s="25"/>
      <c r="H23" s="25"/>
    </row>
    <row r="24" spans="2:8" ht="10.5" customHeight="1" x14ac:dyDescent="0.25">
      <c r="B24" s="26" t="s">
        <v>165</v>
      </c>
      <c r="C24" s="131">
        <f>SUM(C25:C26)</f>
        <v>1568060256</v>
      </c>
      <c r="D24" s="37">
        <f t="shared" ref="D24:F24" si="4">SUM(D25:D26)</f>
        <v>477839493</v>
      </c>
      <c r="E24" s="37">
        <f t="shared" si="4"/>
        <v>2045899749</v>
      </c>
      <c r="F24" s="37">
        <f t="shared" si="4"/>
        <v>2027964340</v>
      </c>
      <c r="G24" s="37">
        <f>SUM(G25:G26)</f>
        <v>1974459978</v>
      </c>
      <c r="H24" s="37">
        <f>+E24-F24</f>
        <v>17935409</v>
      </c>
    </row>
    <row r="25" spans="2:8" ht="10.5" customHeight="1" x14ac:dyDescent="0.25">
      <c r="B25" s="26" t="s">
        <v>166</v>
      </c>
      <c r="C25" s="50"/>
      <c r="D25" s="37"/>
      <c r="E25" s="34"/>
      <c r="F25" s="37"/>
      <c r="G25" s="37"/>
      <c r="H25" s="37"/>
    </row>
    <row r="26" spans="2:8" ht="10.5" customHeight="1" x14ac:dyDescent="0.25">
      <c r="B26" s="26" t="s">
        <v>167</v>
      </c>
      <c r="C26" s="50">
        <f>+'FORMATO 6A'!D84</f>
        <v>1568060256</v>
      </c>
      <c r="D26" s="50">
        <f>+'FORMATO 6A'!E84</f>
        <v>477839493</v>
      </c>
      <c r="E26" s="50">
        <f>+C26+D26</f>
        <v>2045899749</v>
      </c>
      <c r="F26" s="50">
        <f>+'FORMATO 6A'!G84</f>
        <v>2027964340</v>
      </c>
      <c r="G26" s="50">
        <f>+'FORMATO 6A'!H84</f>
        <v>1974459978</v>
      </c>
      <c r="H26" s="50">
        <f>E26-F26</f>
        <v>17935409</v>
      </c>
    </row>
    <row r="27" spans="2:8" ht="10.5" customHeight="1" x14ac:dyDescent="0.25">
      <c r="B27" s="26" t="s">
        <v>168</v>
      </c>
      <c r="C27" s="24"/>
      <c r="D27" s="25"/>
      <c r="E27" s="25"/>
      <c r="F27" s="25"/>
      <c r="G27" s="25"/>
      <c r="H27" s="25"/>
    </row>
    <row r="28" spans="2:8" ht="24.75" x14ac:dyDescent="0.25">
      <c r="B28" s="26" t="s">
        <v>169</v>
      </c>
      <c r="C28" s="24"/>
      <c r="D28" s="25"/>
      <c r="E28" s="25"/>
      <c r="F28" s="25"/>
      <c r="G28" s="25"/>
      <c r="H28" s="25"/>
    </row>
    <row r="29" spans="2:8" ht="10.5" customHeight="1" x14ac:dyDescent="0.25">
      <c r="B29" s="27" t="s">
        <v>170</v>
      </c>
      <c r="C29" s="24"/>
      <c r="D29" s="25"/>
      <c r="E29" s="25"/>
      <c r="F29" s="25"/>
      <c r="G29" s="25"/>
      <c r="H29" s="25"/>
    </row>
    <row r="30" spans="2:8" ht="10.5" customHeight="1" x14ac:dyDescent="0.25">
      <c r="B30" s="27" t="s">
        <v>171</v>
      </c>
      <c r="C30" s="24"/>
      <c r="D30" s="25"/>
      <c r="E30" s="25"/>
      <c r="F30" s="25"/>
      <c r="G30" s="25"/>
      <c r="H30" s="25"/>
    </row>
    <row r="31" spans="2:8" ht="10.5" customHeight="1" x14ac:dyDescent="0.25">
      <c r="B31" s="26" t="s">
        <v>172</v>
      </c>
      <c r="C31" s="24"/>
      <c r="D31" s="25"/>
      <c r="E31" s="25"/>
      <c r="F31" s="25"/>
      <c r="G31" s="25"/>
      <c r="H31" s="25"/>
    </row>
    <row r="32" spans="2:8" ht="16.5" x14ac:dyDescent="0.25">
      <c r="B32" s="133" t="s">
        <v>174</v>
      </c>
      <c r="C32" s="42">
        <f>+C9+C21</f>
        <v>2021364080</v>
      </c>
      <c r="D32" s="42">
        <f t="shared" ref="D32:H32" si="5">+D9+D21</f>
        <v>478064445</v>
      </c>
      <c r="E32" s="42">
        <f t="shared" si="5"/>
        <v>2499428525</v>
      </c>
      <c r="F32" s="42">
        <f t="shared" si="5"/>
        <v>2480956401</v>
      </c>
      <c r="G32" s="42">
        <f t="shared" si="5"/>
        <v>2422660401</v>
      </c>
      <c r="H32" s="42">
        <f t="shared" si="5"/>
        <v>18472124</v>
      </c>
    </row>
    <row r="33" spans="2:9" ht="15.75" thickBot="1" x14ac:dyDescent="0.3">
      <c r="B33" s="28"/>
      <c r="C33" s="29"/>
      <c r="D33" s="1"/>
      <c r="E33" s="1"/>
      <c r="F33" s="1"/>
      <c r="G33" s="1"/>
      <c r="H33" s="1"/>
    </row>
    <row r="35" spans="2:9" x14ac:dyDescent="0.25">
      <c r="C35" s="38">
        <f>+C9-'FORMATO 6A'!D9</f>
        <v>0</v>
      </c>
      <c r="D35" s="38">
        <f>+D9-'FORMATO 6A'!E9</f>
        <v>0</v>
      </c>
      <c r="E35" s="38">
        <f>+E9-'FORMATO 6A'!F9</f>
        <v>0</v>
      </c>
      <c r="F35" s="38">
        <f>+F9-'FORMATO 6A'!G9</f>
        <v>0</v>
      </c>
      <c r="G35" s="38">
        <f>+G9-'FORMATO 6A'!H9</f>
        <v>0</v>
      </c>
      <c r="H35" s="38">
        <f>+H9-'FORMATO 6A'!I9</f>
        <v>0</v>
      </c>
    </row>
    <row r="36" spans="2:9" x14ac:dyDescent="0.25">
      <c r="C36" s="38"/>
      <c r="D36" s="38"/>
      <c r="E36" s="38"/>
      <c r="F36" s="38"/>
      <c r="G36" s="38"/>
      <c r="H36" s="38"/>
    </row>
    <row r="37" spans="2:9" x14ac:dyDescent="0.25">
      <c r="C37" s="38">
        <f>+'FORMATO 6A'!D84-'FORMATO 6D'!C21</f>
        <v>0</v>
      </c>
      <c r="D37" s="38">
        <f>+'FORMATO 6A'!E84-'FORMATO 6D'!D21</f>
        <v>0</v>
      </c>
      <c r="E37" s="38">
        <f>+'FORMATO 6A'!F84-'FORMATO 6D'!E21</f>
        <v>0</v>
      </c>
      <c r="F37" s="38">
        <f>+'FORMATO 6A'!G84-'FORMATO 6D'!F21</f>
        <v>0</v>
      </c>
      <c r="G37" s="38">
        <f>+'FORMATO 6A'!H84-'FORMATO 6D'!G21</f>
        <v>0</v>
      </c>
      <c r="H37" s="38">
        <f>+'FORMATO 6A'!I84-'FORMATO 6D'!H21</f>
        <v>0</v>
      </c>
      <c r="I37" s="38"/>
    </row>
  </sheetData>
  <mergeCells count="8">
    <mergeCell ref="B7:B8"/>
    <mergeCell ref="C7:G7"/>
    <mergeCell ref="H7:H8"/>
    <mergeCell ref="B2:H2"/>
    <mergeCell ref="B3:H3"/>
    <mergeCell ref="B4:H4"/>
    <mergeCell ref="B5:H5"/>
    <mergeCell ref="B6:H6"/>
  </mergeCells>
  <pageMargins left="0.7" right="0.7" top="0.75" bottom="0.75" header="0.3" footer="0.3"/>
  <pageSetup scale="9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FORMATO 1</vt:lpstr>
      <vt:lpstr>FORMATO 2</vt:lpstr>
      <vt:lpstr>FORMATO 3</vt:lpstr>
      <vt:lpstr>FORMATO 4</vt:lpstr>
      <vt:lpstr>FORMATO 5</vt:lpstr>
      <vt:lpstr>FORMATO 6A</vt:lpstr>
      <vt:lpstr>FORMATO 6B</vt:lpstr>
      <vt:lpstr>FORMATO 6C</vt:lpstr>
      <vt:lpstr>FORMATO 6D</vt:lpstr>
      <vt:lpstr>'FORMATO 1'!Área_de_impresión</vt:lpstr>
      <vt:lpstr>'FORMATO 5'!Área_de_impresión</vt:lpstr>
      <vt:lpstr>'FORMATO 6A'!Área_de_impresión</vt:lpstr>
      <vt:lpstr>'FORMATO 6B'!Área_de_impresión</vt:lpstr>
      <vt:lpstr>'FORMATO 6C'!Área_de_impresión</vt:lpstr>
      <vt:lpstr>'FORMATO 6D'!Área_de_impresión</vt:lpstr>
      <vt:lpstr>'FORMATO 1'!Títulos_a_imprimir</vt:lpstr>
      <vt:lpstr>'FORMATO 6A'!Títulos_a_imprimir</vt:lpstr>
      <vt:lpstr>'FORMATO 6C'!Títulos_a_imprimir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Asesores 15</dc:creator>
  <cp:lastModifiedBy>Marlen</cp:lastModifiedBy>
  <cp:lastPrinted>2021-07-06T18:51:14Z</cp:lastPrinted>
  <dcterms:created xsi:type="dcterms:W3CDTF">2016-12-03T17:06:18Z</dcterms:created>
  <dcterms:modified xsi:type="dcterms:W3CDTF">2022-01-21T15:56:49Z</dcterms:modified>
</cp:coreProperties>
</file>