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Marlen\Documents\1. CUENTA PÚBLICA\CD'S ARMONIZADA 2DO. 2021\AUTÓNOMOS Y PODERES\UAT\"/>
    </mc:Choice>
  </mc:AlternateContent>
  <xr:revisionPtr revIDLastSave="0" documentId="10_ncr:8100000_{A2EF8134-B55A-47FE-8E43-F181F35BB915}" xr6:coauthVersionLast="32" xr6:coauthVersionMax="32" xr10:uidLastSave="{00000000-0000-0000-0000-000000000000}"/>
  <bookViews>
    <workbookView xWindow="0" yWindow="0" windowWidth="19440" windowHeight="9735" activeTab="8"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23" r:id="rId8"/>
    <sheet name="FORMATO 6D" sheetId="31" r:id="rId9"/>
  </sheets>
  <definedNames>
    <definedName name="_xlnm.Print_Area" localSheetId="0">'FORMATO 1'!$A$1:$H$45</definedName>
    <definedName name="_xlnm.Print_Area" localSheetId="1">'FORMATO 2'!$A$1:$H$33</definedName>
    <definedName name="_xlnm.Print_Area" localSheetId="4">'FORMATO 5'!$A$1:$G$71</definedName>
    <definedName name="_xlnm.Print_Area" localSheetId="8">'FORMATO 6D'!$A$1:$G$40</definedName>
  </definedNames>
  <calcPr calcId="162913"/>
</workbook>
</file>

<file path=xl/calcChain.xml><?xml version="1.0" encoding="utf-8"?>
<calcChain xmlns="http://schemas.openxmlformats.org/spreadsheetml/2006/main">
  <c r="D10" i="31" l="1"/>
  <c r="F101" i="8" l="1"/>
  <c r="D92" i="8"/>
  <c r="D28" i="8"/>
  <c r="D29" i="8"/>
  <c r="D30" i="8"/>
  <c r="D31" i="8"/>
  <c r="D32" i="8"/>
  <c r="D33" i="8"/>
  <c r="D34" i="8"/>
  <c r="D35" i="8"/>
  <c r="D58" i="1" l="1"/>
  <c r="D9" i="8" l="1"/>
  <c r="E46" i="8" l="1"/>
  <c r="C24" i="1" l="1"/>
  <c r="D20" i="31" l="1"/>
  <c r="D21" i="31"/>
  <c r="D9" i="31"/>
  <c r="E18" i="23" l="1"/>
  <c r="F18" i="23"/>
  <c r="D25" i="8"/>
  <c r="D21" i="8"/>
  <c r="D13" i="8"/>
  <c r="D11" i="8"/>
  <c r="C8" i="10" l="1"/>
  <c r="B8" i="8"/>
  <c r="D133" i="8"/>
  <c r="D122" i="8"/>
  <c r="D102" i="8"/>
  <c r="C26" i="8"/>
  <c r="E43" i="6"/>
  <c r="G12" i="6"/>
  <c r="C91" i="8" l="1"/>
  <c r="D12" i="6" l="1"/>
  <c r="D60" i="6" l="1"/>
  <c r="C16" i="8"/>
  <c r="G9" i="8" l="1"/>
  <c r="D10" i="8"/>
  <c r="G10" i="8" s="1"/>
  <c r="G11" i="8"/>
  <c r="D12" i="8"/>
  <c r="G12" i="8" s="1"/>
  <c r="G13" i="8"/>
  <c r="D14" i="8"/>
  <c r="G14" i="8" s="1"/>
  <c r="D15" i="8"/>
  <c r="G15" i="8" s="1"/>
  <c r="D17" i="8"/>
  <c r="D18" i="8"/>
  <c r="D19" i="8"/>
  <c r="D20" i="8"/>
  <c r="D22" i="8"/>
  <c r="D23" i="8"/>
  <c r="G23" i="8" s="1"/>
  <c r="D24" i="8"/>
  <c r="G25" i="8"/>
  <c r="D27" i="8"/>
  <c r="C7" i="5" l="1"/>
  <c r="D53" i="23" l="1"/>
  <c r="C6" i="5" l="1"/>
  <c r="G60" i="6" l="1"/>
  <c r="B48" i="23" l="1"/>
  <c r="C48" i="23"/>
  <c r="G56" i="6" l="1"/>
  <c r="D11" i="6"/>
  <c r="F8" i="10" l="1"/>
  <c r="G48" i="6" l="1"/>
  <c r="C16" i="1" l="1"/>
  <c r="C83" i="8" l="1"/>
  <c r="E83" i="8"/>
  <c r="F83" i="8"/>
  <c r="B83" i="8"/>
  <c r="D56" i="6"/>
  <c r="D127" i="8" l="1"/>
  <c r="F8" i="8"/>
  <c r="D13" i="31" l="1"/>
  <c r="C56" i="8" l="1"/>
  <c r="C46" i="8"/>
  <c r="C36" i="8"/>
  <c r="D55" i="8"/>
  <c r="C8" i="8"/>
  <c r="D48" i="6" l="1"/>
  <c r="C131" i="8" l="1"/>
  <c r="B131" i="8"/>
  <c r="C101" i="8"/>
  <c r="D18" i="10"/>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E8" i="31" s="1"/>
  <c r="C15" i="31"/>
  <c r="C8" i="31" s="1"/>
  <c r="B15" i="31"/>
  <c r="B8" i="31" s="1"/>
  <c r="D14" i="31"/>
  <c r="G13" i="31"/>
  <c r="D12" i="31"/>
  <c r="G12" i="31" s="1"/>
  <c r="G14" i="31" l="1"/>
  <c r="E19" i="31"/>
  <c r="F19" i="31"/>
  <c r="F30" i="31" s="1"/>
  <c r="B19" i="31"/>
  <c r="B30" i="31" s="1"/>
  <c r="G15" i="31"/>
  <c r="D26" i="31"/>
  <c r="D22" i="31"/>
  <c r="C19" i="31"/>
  <c r="C30" i="31" s="1"/>
  <c r="D15" i="31"/>
  <c r="D8" i="31" s="1"/>
  <c r="G24" i="31"/>
  <c r="G28" i="31"/>
  <c r="G26" i="31" s="1"/>
  <c r="G8" i="31" l="1"/>
  <c r="G19" i="31"/>
  <c r="G30" i="31" s="1"/>
  <c r="D19" i="31"/>
  <c r="D30" i="31" s="1"/>
  <c r="E101" i="8" l="1"/>
  <c r="C111" i="8" l="1"/>
  <c r="C121" i="8"/>
  <c r="F26" i="8"/>
  <c r="F36" i="8"/>
  <c r="F46" i="8"/>
  <c r="F56" i="8"/>
  <c r="F69" i="8"/>
  <c r="F64" i="8" s="1"/>
  <c r="F60" i="8" s="1"/>
  <c r="F73" i="8"/>
  <c r="E26" i="8"/>
  <c r="E8" i="8"/>
  <c r="D13" i="6"/>
  <c r="D14" i="6"/>
  <c r="C15" i="6"/>
  <c r="G8" i="1" l="1"/>
  <c r="C8" i="1"/>
  <c r="C43" i="5" l="1"/>
  <c r="D13" i="5"/>
  <c r="E13" i="5"/>
  <c r="C13" i="5"/>
  <c r="G17" i="8" l="1"/>
  <c r="G14" i="6"/>
  <c r="G37" i="1"/>
  <c r="G41" i="1"/>
  <c r="H41" i="1"/>
  <c r="D16" i="8" l="1"/>
  <c r="D23" i="23" l="1"/>
  <c r="G23" i="23" s="1"/>
  <c r="D84" i="8"/>
  <c r="G84" i="8" s="1"/>
  <c r="B16" i="8"/>
  <c r="B101" i="8" l="1"/>
  <c r="B91" i="8"/>
  <c r="D39" i="5" l="1"/>
  <c r="E39" i="5"/>
  <c r="C39" i="5"/>
  <c r="D46" i="5"/>
  <c r="E46" i="5"/>
  <c r="D45" i="5"/>
  <c r="E45" i="5"/>
  <c r="C35" i="5"/>
  <c r="C34" i="5"/>
  <c r="C48" i="5" l="1"/>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D19" i="23"/>
  <c r="G19" i="23" s="1"/>
  <c r="D11" i="23"/>
  <c r="G11" i="23" s="1"/>
  <c r="D12" i="23"/>
  <c r="G12" i="23" s="1"/>
  <c r="D13" i="23"/>
  <c r="G13" i="23" s="1"/>
  <c r="D14" i="23"/>
  <c r="G14" i="23" s="1"/>
  <c r="D15" i="23"/>
  <c r="G15" i="23" s="1"/>
  <c r="D16" i="23"/>
  <c r="G16" i="23" s="1"/>
  <c r="D17" i="23"/>
  <c r="G17" i="23" s="1"/>
  <c r="D10" i="23"/>
  <c r="G10" i="23" s="1"/>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D123" i="8"/>
  <c r="G123" i="8" s="1"/>
  <c r="D124" i="8"/>
  <c r="G124" i="8" s="1"/>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G18" i="23" l="1"/>
  <c r="E112" i="8"/>
  <c r="G112" i="8" s="1"/>
  <c r="G61" i="8"/>
  <c r="G9" i="10"/>
  <c r="D8" i="10"/>
  <c r="G53" i="23"/>
  <c r="D48" i="23"/>
  <c r="G121" i="8"/>
  <c r="D15" i="6"/>
  <c r="D52" i="6"/>
  <c r="G131" i="8"/>
  <c r="G114" i="8"/>
  <c r="D111" i="8"/>
  <c r="D27" i="6"/>
  <c r="G57" i="6"/>
  <c r="D43" i="6"/>
  <c r="G15" i="6"/>
  <c r="G27" i="6"/>
  <c r="G83" i="8"/>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H11" i="4"/>
  <c r="G11" i="4"/>
  <c r="E11" i="4"/>
  <c r="E6" i="4"/>
  <c r="G6" i="4"/>
  <c r="H6" i="4"/>
  <c r="H16" i="4" s="1"/>
  <c r="D11" i="3"/>
  <c r="F11" i="3"/>
  <c r="H11" i="3"/>
  <c r="B11" i="3"/>
  <c r="D7" i="3"/>
  <c r="F7" i="3"/>
  <c r="H7" i="3"/>
  <c r="B7" i="3"/>
  <c r="H63" i="1"/>
  <c r="D8" i="1"/>
  <c r="H8" i="1"/>
  <c r="G16" i="4" l="1"/>
  <c r="E16" i="4"/>
  <c r="D6" i="3"/>
  <c r="D16" i="3" s="1"/>
  <c r="F6" i="3"/>
  <c r="F16" i="3" s="1"/>
  <c r="B6" i="3"/>
  <c r="B16" i="3" s="1"/>
  <c r="H6" i="3"/>
  <c r="H16" i="3" s="1"/>
  <c r="G66" i="23" l="1"/>
  <c r="G56" i="23"/>
  <c r="G48" i="23"/>
  <c r="G39" i="23"/>
  <c r="G33" i="23"/>
  <c r="G9" i="23"/>
  <c r="E17" i="10"/>
  <c r="F17" i="10"/>
  <c r="E8" i="10"/>
  <c r="G8" i="10"/>
  <c r="C66" i="23"/>
  <c r="D66" i="23"/>
  <c r="E66" i="23"/>
  <c r="F66" i="23"/>
  <c r="B66" i="23"/>
  <c r="C56" i="23"/>
  <c r="E56" i="23"/>
  <c r="F56" i="23"/>
  <c r="B56" i="23"/>
  <c r="E48" i="23"/>
  <c r="F48" i="23"/>
  <c r="F39" i="23"/>
  <c r="C39" i="23"/>
  <c r="D39" i="23"/>
  <c r="E39" i="23"/>
  <c r="B39" i="23"/>
  <c r="C33" i="23"/>
  <c r="D33" i="23"/>
  <c r="E33" i="23"/>
  <c r="F33" i="23"/>
  <c r="B33" i="23"/>
  <c r="C26" i="23"/>
  <c r="D26" i="23"/>
  <c r="E26" i="23"/>
  <c r="F26" i="23"/>
  <c r="B26" i="23"/>
  <c r="C18" i="23"/>
  <c r="D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D69" i="8"/>
  <c r="E69" i="8"/>
  <c r="E64" i="8" s="1"/>
  <c r="E60" i="8" s="1"/>
  <c r="G69" i="8"/>
  <c r="B60" i="8"/>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G45" i="1" s="1"/>
  <c r="H18" i="1"/>
  <c r="C58" i="1"/>
  <c r="D40" i="1"/>
  <c r="C40" i="1"/>
  <c r="D37" i="1"/>
  <c r="C37" i="1"/>
  <c r="D30" i="1"/>
  <c r="C30" i="1"/>
  <c r="D24" i="1"/>
  <c r="D16" i="1"/>
  <c r="C7" i="8" l="1"/>
  <c r="C156" i="8" s="1"/>
  <c r="B7" i="8"/>
  <c r="F7" i="8"/>
  <c r="F62" i="6"/>
  <c r="E43" i="5" s="1"/>
  <c r="F82" i="8"/>
  <c r="B62" i="6"/>
  <c r="D71" i="23"/>
  <c r="C71" i="23"/>
  <c r="F71" i="23"/>
  <c r="G71" i="23"/>
  <c r="E71" i="23"/>
  <c r="B71" i="23"/>
  <c r="D64" i="8"/>
  <c r="D60" i="8" s="1"/>
  <c r="G72" i="1"/>
  <c r="G57" i="1"/>
  <c r="C45" i="1"/>
  <c r="C59" i="1" s="1"/>
  <c r="D45" i="1"/>
  <c r="D59" i="1" s="1"/>
  <c r="H72" i="1"/>
  <c r="H45" i="1"/>
  <c r="H57" i="1" s="1"/>
  <c r="G82" i="8"/>
  <c r="B82" i="8"/>
  <c r="C47" i="5" s="1"/>
  <c r="C49" i="5" s="1"/>
  <c r="C50" i="5" s="1"/>
  <c r="E82" i="8"/>
  <c r="D47" i="5" s="1"/>
  <c r="D82" i="8"/>
  <c r="E7" i="8"/>
  <c r="E32" i="5"/>
  <c r="C32" i="5"/>
  <c r="D32" i="5"/>
  <c r="C38" i="5" l="1"/>
  <c r="C40" i="5" s="1"/>
  <c r="C41" i="5" s="1"/>
  <c r="C10" i="5"/>
  <c r="C16" i="5" s="1"/>
  <c r="C17" i="5" s="1"/>
  <c r="C18" i="5" s="1"/>
  <c r="C24" i="5" s="1"/>
  <c r="F156" i="8"/>
  <c r="E47" i="5"/>
  <c r="E49" i="5" s="1"/>
  <c r="E50" i="5" s="1"/>
  <c r="B156" i="8"/>
  <c r="E156" i="8"/>
  <c r="G64" i="8"/>
  <c r="D7" i="8"/>
  <c r="D156" i="8" s="1"/>
  <c r="G73" i="1"/>
  <c r="H73" i="1"/>
  <c r="C17" i="10"/>
  <c r="C26" i="10" s="1"/>
  <c r="B17" i="10"/>
  <c r="B26" i="10" s="1"/>
  <c r="D17" i="10"/>
  <c r="D26" i="10" s="1"/>
  <c r="G60" i="8" l="1"/>
  <c r="G7" i="8" s="1"/>
  <c r="G156" i="8" s="1"/>
  <c r="D38" i="5"/>
  <c r="D10" i="5"/>
  <c r="G18" i="10"/>
  <c r="G17" i="10" s="1"/>
  <c r="G26" i="10" s="1"/>
  <c r="D36" i="6"/>
  <c r="D39" i="6" s="1"/>
  <c r="D65" i="6" s="1"/>
  <c r="C36" i="6"/>
  <c r="E36" i="6"/>
  <c r="E39" i="6" s="1"/>
  <c r="D34" i="5" s="1"/>
  <c r="G36" i="6"/>
  <c r="G39" i="6" s="1"/>
  <c r="G65" i="6" s="1"/>
  <c r="B36" i="6"/>
  <c r="F36" i="6"/>
  <c r="F39" i="6" s="1"/>
  <c r="E38" i="5"/>
  <c r="E10" i="5"/>
  <c r="C39" i="6" l="1"/>
  <c r="C65" i="6" s="1"/>
  <c r="D40" i="5"/>
  <c r="D41" i="5" s="1"/>
  <c r="F65" i="6"/>
  <c r="E34" i="5"/>
  <c r="E40" i="5" s="1"/>
  <c r="E41" i="5" s="1"/>
  <c r="B39" i="6"/>
  <c r="B65" i="6" s="1"/>
  <c r="E6" i="5" l="1"/>
  <c r="E16" i="5" l="1"/>
  <c r="E17" i="5" s="1"/>
  <c r="E18" i="5" s="1"/>
  <c r="E24" i="5" s="1"/>
  <c r="E52" i="6"/>
  <c r="E62" i="6" s="1"/>
  <c r="E65" i="6" l="1"/>
  <c r="D6" i="5" l="1"/>
  <c r="D16" i="5" s="1"/>
  <c r="D17" i="5" s="1"/>
  <c r="D18" i="5" s="1"/>
  <c r="D24" i="5" s="1"/>
  <c r="D43" i="5"/>
  <c r="D49" i="5" s="1"/>
  <c r="D50" i="5" s="1"/>
  <c r="E30" i="31"/>
</calcChain>
</file>

<file path=xl/sharedStrings.xml><?xml version="1.0" encoding="utf-8"?>
<sst xmlns="http://schemas.openxmlformats.org/spreadsheetml/2006/main" count="633" uniqueCount="445">
  <si>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</si>
  <si>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</si>
  <si>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</si>
  <si>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</si>
  <si>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</si>
  <si>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</si>
  <si>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</si>
  <si>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</si>
  <si>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</si>
  <si>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</si>
  <si>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</si>
  <si>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</si>
  <si>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</si>
  <si>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</si>
  <si>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</si>
  <si>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</si>
  <si>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</si>
  <si>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</si>
  <si>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</si>
  <si>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</si>
  <si>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</si>
  <si>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</si>
  <si>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</si>
  <si>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</si>
  <si>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</si>
  <si>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</si>
  <si>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</si>
  <si>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</si>
  <si>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</si>
  <si>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</si>
  <si>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</si>
  <si>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</si>
  <si>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</si>
  <si>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</si>
  <si>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</si>
  <si>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</si>
  <si>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</si>
  <si>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</si>
  <si>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</si>
  <si>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</si>
  <si>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</si>
  <si>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</si>
  <si>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</si>
  <si>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</si>
  <si>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</si>
  <si>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</si>
  <si>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</si>
  <si>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</si>
  <si>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</si>
  <si>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</si>
  <si>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</si>
  <si>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</si>
  <si>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</si>
  <si>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</si>
  <si>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</si>
  <si>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</si>
  <si>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</si>
  <si>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</si>
  <si>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</si>
  <si>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</si>
  <si>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</si>
  <si>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</si>
  <si>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</si>
  <si>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</si>
  <si>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</si>
  <si>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</si>
  <si>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</si>
  <si>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</si>
  <si>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</si>
  <si>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</si>
  <si>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</si>
  <si>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</si>
  <si>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</si>
  <si>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</si>
  <si>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</si>
  <si>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</si>
  <si>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</si>
  <si>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</si>
  <si>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</si>
  <si>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</si>
  <si>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</si>
  <si>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</si>
  <si>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</si>
  <si>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</si>
  <si>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</si>
  <si>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</si>
  <si>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</si>
  <si>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</si>
  <si>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</si>
  <si>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</si>
  <si>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</si>
  <si>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</si>
  <si>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</si>
  <si>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</si>
  <si>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</si>
  <si>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</si>
  <si>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</si>
  <si>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</si>
  <si>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</si>
  <si>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</si>
  <si>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</si>
  <si>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</si>
  <si>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</si>
  <si>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</si>
  <si>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</si>
  <si>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</si>
  <si>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</si>
  <si>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</si>
  <si>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</si>
  <si>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</si>
  <si>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</si>
  <si>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</si>
  <si>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</si>
  <si>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</si>
  <si>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</si>
  <si>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</si>
  <si>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</si>
  <si>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</si>
  <si>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</si>
  <si>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</si>
  <si>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</si>
  <si>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</si>
  <si>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</si>
  <si>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</si>
  <si>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</si>
  <si>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</si>
  <si>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</si>
  <si>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</si>
  <si>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</si>
  <si>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</si>
  <si>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</si>
  <si>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</si>
  <si>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</si>
  <si>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</si>
  <si>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</si>
  <si>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</si>
  <si>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</si>
  <si>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</si>
  <si>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</si>
  <si>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</si>
  <si>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</si>
  <si>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</si>
  <si>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</si>
  <si>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</si>
  <si>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</si>
  <si>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</si>
  <si>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</si>
  <si>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</si>
  <si>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</si>
  <si>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</si>
  <si>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</si>
  <si>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</si>
  <si>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</si>
  <si>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</si>
  <si>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</si>
  <si>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</si>
  <si>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</si>
  <si>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</si>
  <si>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</si>
  <si>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</si>
  <si>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</si>
  <si>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</si>
  <si>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</si>
  <si>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</si>
  <si>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</si>
  <si>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</si>
  <si>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</si>
  <si>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</si>
  <si>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</si>
  <si>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</si>
  <si>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</si>
  <si>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</si>
  <si>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</si>
  <si>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</si>
  <si>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</si>
  <si>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</si>
  <si>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</si>
  <si>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</si>
  <si>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</si>
  <si>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</si>
  <si>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</si>
  <si>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</si>
  <si>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</si>
  <si>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</si>
  <si>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</si>
  <si>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</si>
  <si>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</si>
  <si>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</si>
  <si>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</si>
  <si>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</si>
  <si>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</si>
  <si>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</si>
  <si>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</si>
  <si>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</si>
  <si>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</si>
  <si>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</si>
  <si>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</si>
  <si>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</si>
  <si>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</si>
  <si>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</si>
  <si>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</si>
  <si>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</si>
  <si>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</si>
  <si>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</si>
  <si>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</si>
  <si>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</si>
  <si>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</si>
  <si>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</si>
  <si>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</si>
  <si>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</si>
  <si>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</si>
  <si>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</si>
  <si>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</si>
  <si>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</si>
  <si>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</si>
  <si>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</si>
  <si>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</si>
  <si>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</si>
  <si>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</si>
  <si>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</si>
  <si>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</si>
  <si>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</si>
  <si>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</si>
  <si>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</si>
  <si>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</si>
  <si>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</si>
  <si>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</si>
  <si>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</si>
  <si>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</si>
  <si>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</si>
  <si>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</si>
  <si>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</si>
  <si>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</si>
  <si>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</si>
  <si>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</si>
  <si>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</si>
  <si>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</si>
  <si>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</si>
  <si>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</si>
  <si>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</si>
  <si>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</si>
  <si>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</si>
  <si>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</si>
  <si>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</si>
  <si>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</si>
  <si>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</si>
  <si>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</si>
  <si>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</si>
  <si>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</si>
  <si>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</si>
  <si>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</si>
  <si>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</si>
  <si>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</si>
  <si>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</si>
  <si>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</si>
  <si>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</si>
  <si>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</si>
  <si>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</si>
  <si>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</si>
  <si>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</si>
  <si>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</si>
  <si>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</si>
  <si>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</si>
  <si>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</si>
  <si>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</si>
  <si>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</si>
  <si>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</si>
  <si>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</si>
  <si>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</si>
  <si>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</si>
  <si>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</si>
  <si>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</si>
  <si>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</si>
  <si>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</si>
  <si>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</si>
  <si>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</si>
  <si>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</si>
  <si>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</si>
  <si>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</si>
  <si>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</si>
  <si>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</si>
  <si>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</si>
  <si>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</si>
  <si>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</si>
  <si>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</si>
  <si>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</si>
  <si>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</si>
  <si>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</si>
  <si>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</si>
  <si>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</si>
  <si>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</si>
  <si>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</si>
  <si>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</si>
  <si>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</si>
  <si>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</si>
  <si>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</si>
  <si>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</si>
  <si>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</si>
  <si>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</si>
  <si>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</si>
  <si>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</si>
  <si>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</si>
  <si>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</si>
  <si>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</si>
  <si>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</si>
  <si>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</si>
  <si>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</si>
  <si>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</si>
  <si>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</si>
  <si>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</si>
  <si>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</si>
  <si>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</si>
  <si>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</si>
  <si>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</si>
  <si>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</si>
  <si>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</si>
  <si>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</si>
  <si>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</si>
  <si>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</si>
  <si>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</si>
  <si>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</si>
  <si>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</si>
  <si>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</si>
  <si>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</si>
  <si>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</si>
  <si>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</si>
  <si>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</si>
  <si>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</si>
  <si>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</si>
  <si>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</si>
  <si>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</si>
  <si>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</si>
  <si>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</si>
  <si>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</si>
  <si>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</si>
  <si>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</si>
  <si>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</si>
  <si>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</si>
  <si>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</si>
  <si>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</si>
  <si>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</si>
  <si>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</si>
  <si>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</si>
  <si>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</si>
  <si>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</si>
  <si>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</si>
  <si>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</si>
  <si>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</si>
  <si>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</si>
  <si>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</si>
  <si>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</si>
  <si>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</si>
  <si>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</si>
  <si>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</si>
  <si>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</si>
  <si>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</si>
  <si>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</si>
  <si>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</si>
  <si>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</si>
  <si>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</si>
  <si>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</si>
  <si>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</si>
  <si>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</si>
  <si>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</si>
  <si>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</si>
  <si>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</si>
  <si>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</si>
  <si>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</si>
  <si>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</si>
  <si>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</si>
  <si>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</si>
  <si>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</si>
  <si>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</si>
  <si>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</si>
  <si>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</si>
  <si>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</si>
  <si>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</si>
  <si>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</si>
  <si>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</si>
  <si>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</si>
  <si>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</si>
  <si>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</si>
  <si>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</si>
  <si>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</si>
  <si>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</si>
  <si>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</si>
  <si>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</si>
  <si>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</si>
  <si>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</si>
  <si>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</si>
  <si>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</si>
  <si>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</si>
  <si>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</si>
  <si>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</si>
  <si>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</si>
  <si>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</si>
  <si>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</si>
  <si>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</si>
  <si>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</si>
  <si>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</si>
  <si>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</si>
  <si>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</si>
  <si>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</si>
  <si>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</si>
  <si>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</si>
  <si>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</si>
  <si>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</si>
  <si>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</si>
  <si>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</si>
  <si>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</si>
  <si>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</si>
  <si>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</si>
  <si>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</si>
  <si>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</si>
  <si>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</si>
  <si>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</si>
  <si>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</si>
  <si>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</si>
  <si>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</si>
  <si>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</si>
  <si>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</si>
  <si>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</si>
  <si>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</si>
  <si>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</si>
  <si>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</si>
  <si>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</si>
  <si>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</si>
  <si>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</si>
  <si>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</si>
  <si>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</si>
  <si>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</si>
  <si>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</si>
  <si>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</si>
  <si>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</si>
  <si>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</si>
  <si>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</si>
  <si>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2020 (e)</t>
  </si>
  <si>
    <t>Saldo al 31 de
diciembre de 2020 (d)</t>
  </si>
  <si>
    <t>Al 30 de junio de 2021 y al 31 diciembre de 2020</t>
  </si>
  <si>
    <t>30 de junio de 2021 (d)</t>
  </si>
  <si>
    <t>Del 1 de enero al 30 de junio de 2021</t>
  </si>
  <si>
    <t xml:space="preserve">Del 1 de enero al 30 de junio de 2021 (a) </t>
  </si>
  <si>
    <t xml:space="preserve">Del 1 de enero al 30 de junio de 2021 (b) </t>
  </si>
  <si>
    <t xml:space="preserve">Del 1 de enero al 30 de junio de 2021 (c) </t>
  </si>
  <si>
    <t xml:space="preserve">Del 1 de enero al 30 de junio de 2021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</si>
</sst>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5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09">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0" fontId="69"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3" xfId="1" applyNumberFormat="1" applyFont="1" applyFill="1" applyBorder="1" applyAlignment="1">
      <alignment horizontal="right" vertical="top"/>
    </xf>
    <xf numFmtId="3" fontId="18" fillId="0" borderId="54" xfId="1" applyNumberFormat="1" applyFont="1" applyFill="1" applyBorder="1" applyAlignment="1">
      <alignment horizontal="right" vertical="top"/>
    </xf>
    <xf numFmtId="3" fontId="18" fillId="0" borderId="53"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4"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5" xfId="1" applyNumberFormat="1" applyFont="1" applyFill="1" applyBorder="1" applyAlignment="1">
      <alignment vertical="center" wrapText="1"/>
    </xf>
    <xf numFmtId="164" fontId="59" fillId="0" borderId="54"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4"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5" xfId="1" applyNumberFormat="1" applyFont="1" applyFill="1" applyBorder="1" applyAlignment="1">
      <alignment vertical="center" wrapText="1"/>
    </xf>
    <xf numFmtId="164" fontId="60" fillId="33" borderId="53"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6" xfId="1" applyNumberFormat="1" applyFont="1" applyFill="1" applyBorder="1" applyAlignment="1">
      <alignment vertical="center" wrapText="1"/>
    </xf>
    <xf numFmtId="164" fontId="60" fillId="0" borderId="57" xfId="1" applyNumberFormat="1" applyFont="1" applyFill="1" applyBorder="1" applyAlignment="1">
      <alignment vertical="center" wrapText="1"/>
    </xf>
    <xf numFmtId="164" fontId="59" fillId="0" borderId="57" xfId="1" applyNumberFormat="1" applyFont="1" applyFill="1" applyBorder="1" applyAlignment="1">
      <alignment vertical="center" wrapText="1"/>
    </xf>
    <xf numFmtId="164" fontId="60" fillId="33" borderId="57" xfId="1" applyNumberFormat="1" applyFont="1" applyFill="1" applyBorder="1" applyAlignment="1">
      <alignment vertical="center" wrapText="1"/>
    </xf>
    <xf numFmtId="3" fontId="13" fillId="0" borderId="57"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4" xfId="1" applyNumberFormat="1" applyFont="1" applyFill="1" applyBorder="1" applyAlignment="1">
      <alignment vertical="top" wrapText="1"/>
    </xf>
    <xf numFmtId="3" fontId="18" fillId="0" borderId="53" xfId="1" applyNumberFormat="1" applyFont="1" applyFill="1" applyBorder="1" applyAlignment="1">
      <alignment vertical="top" wrapText="1"/>
    </xf>
    <xf numFmtId="164" fontId="60" fillId="0" borderId="21" xfId="1" applyNumberFormat="1" applyFont="1" applyFill="1" applyBorder="1" applyAlignment="1">
      <alignment vertical="center" wrapText="1"/>
    </xf>
    <xf numFmtId="0" fontId="74" fillId="0" borderId="0" xfId="104" applyFont="1" applyFill="1" applyBorder="1" applyAlignment="1">
      <alignment horizontal="left" vertical="top"/>
    </xf>
    <xf numFmtId="43" fontId="75" fillId="0" borderId="0" xfId="1" applyFont="1" applyFill="1" applyBorder="1" applyAlignment="1">
      <alignment horizontal="left" vertical="top"/>
    </xf>
    <xf numFmtId="4" fontId="76" fillId="0" borderId="0" xfId="104" applyNumberFormat="1" applyFont="1" applyFill="1" applyBorder="1" applyAlignment="1">
      <alignment horizontal="left" vertical="top"/>
    </xf>
    <xf numFmtId="164" fontId="49" fillId="33" borderId="15" xfId="1" applyNumberFormat="1" applyFont="1" applyFill="1" applyBorder="1" applyAlignment="1">
      <alignment horizontal="right" vertical="center"/>
    </xf>
    <xf numFmtId="0" fontId="62" fillId="34" borderId="9"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2" fillId="33" borderId="6" xfId="0" applyFont="1" applyFill="1" applyBorder="1" applyAlignment="1">
      <alignment horizontal="center" vertical="top" wrapText="1"/>
    </xf>
    <xf numFmtId="0" fontId="43" fillId="33" borderId="6" xfId="0" applyFont="1" applyFill="1" applyBorder="1" applyAlignment="1">
      <alignment horizontal="center" vertical="top" wrapText="1"/>
    </xf>
    <xf numFmtId="3" fontId="42" fillId="0" borderId="6" xfId="0" applyNumberFormat="1" applyFont="1" applyFill="1" applyBorder="1" applyAlignment="1">
      <alignment horizontal="center" vertical="top" wrapText="1"/>
    </xf>
    <xf numFmtId="0" fontId="43" fillId="33" borderId="9" xfId="0" applyFont="1" applyFill="1" applyBorder="1" applyAlignment="1">
      <alignment horizontal="center" vertical="top" wrapText="1"/>
    </xf>
    <xf numFmtId="0" fontId="42" fillId="33" borderId="6" xfId="0" applyFont="1" applyFill="1" applyBorder="1" applyAlignment="1">
      <alignment horizontal="center" vertical="center" wrapText="1"/>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0" fontId="15" fillId="33" borderId="3" xfId="0" applyFont="1" applyFill="1" applyBorder="1" applyAlignment="1">
      <alignment horizontal="center" vertical="top"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14" fillId="33" borderId="6" xfId="0" applyFont="1" applyFill="1" applyBorder="1" applyAlignment="1">
      <alignment horizontal="left" vertical="center" wrapText="1" indent="2"/>
    </xf>
    <xf numFmtId="0" fontId="14" fillId="33" borderId="7" xfId="0" applyFont="1" applyFill="1" applyBorder="1" applyAlignment="1">
      <alignment horizontal="left" vertical="center" wrapText="1" indent="2"/>
    </xf>
    <xf numFmtId="0" fontId="39" fillId="33" borderId="6" xfId="0" applyFont="1" applyFill="1" applyBorder="1" applyAlignment="1">
      <alignment horizontal="left" vertical="center" wrapText="1"/>
    </xf>
    <xf numFmtId="0" fontId="39" fillId="33" borderId="7" xfId="0" applyFont="1" applyFill="1" applyBorder="1" applyAlignment="1">
      <alignment horizontal="left" vertical="center" wrapText="1"/>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6" fillId="34" borderId="6" xfId="0" applyFont="1" applyFill="1" applyBorder="1" applyAlignment="1">
      <alignment horizontal="center" vertical="top" wrapText="1"/>
    </xf>
    <xf numFmtId="0" fontId="66" fillId="34" borderId="0" xfId="0" applyFont="1" applyFill="1" applyBorder="1" applyAlignment="1">
      <alignment horizontal="center" vertical="top" wrapText="1"/>
    </xf>
    <xf numFmtId="0" fontId="66" fillId="34" borderId="7"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39" fillId="33" borderId="6" xfId="0" applyFont="1" applyFill="1" applyBorder="1" applyAlignment="1">
      <alignment horizontal="left" vertical="top" wrapText="1"/>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61" fillId="34" borderId="36" xfId="0" applyFont="1" applyFill="1" applyBorder="1" applyAlignment="1">
      <alignment horizontal="left" vertical="center" wrapText="1"/>
    </xf>
    <xf numFmtId="0" fontId="39" fillId="33" borderId="7" xfId="0" applyFont="1" applyFill="1" applyBorder="1" applyAlignment="1">
      <alignment horizontal="left" vertical="top" wrapText="1"/>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8"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2" xfId="0" applyFont="1" applyFill="1" applyBorder="1" applyAlignment="1">
      <alignment horizontal="center" vertical="center" wrapText="1"/>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Border="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Border="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Rosamparo Flores Cortés</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8" name="Cuadro de texto 2">
          <a:extLst>
            <a:ext uri="{FF2B5EF4-FFF2-40B4-BE49-F238E27FC236}">
              <a16:creationId xmlns:a16="http://schemas.microsoft.com/office/drawing/2014/main" id="{00000000-0008-0000-0700-000008000000}"/>
            </a:ext>
          </a:extLst>
        </xdr:cNvPr>
        <xdr:cNvSpPr txBox="1">
          <a:spLocks noChangeArrowheads="1"/>
        </xdr:cNvSpPr>
      </xdr:nvSpPr>
      <xdr:spPr bwMode="auto">
        <a:xfrm>
          <a:off x="3124871" y="9649889"/>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9" name="Cuadro de texto 2">
          <a:extLst>
            <a:ext uri="{FF2B5EF4-FFF2-40B4-BE49-F238E27FC236}">
              <a16:creationId xmlns:a16="http://schemas.microsoft.com/office/drawing/2014/main" id="{00000000-0008-0000-0700-000009000000}"/>
            </a:ext>
          </a:extLst>
        </xdr:cNvPr>
        <xdr:cNvSpPr txBox="1">
          <a:spLocks noChangeArrowheads="1"/>
        </xdr:cNvSpPr>
      </xdr:nvSpPr>
      <xdr:spPr bwMode="auto">
        <a:xfrm>
          <a:off x="653184" y="9647459"/>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H79"/>
  <sheetViews>
    <sheetView zoomScale="140" zoomScaleNormal="140" workbookViewId="0">
      <selection activeCell="I1" sqref="I1:P1048576"/>
    </sheetView>
  </sheetViews>
  <sheetFormatPr baseColWidth="10" defaultColWidth="8.83203125" defaultRowHeight="12.75" x14ac:dyDescent="0.2"/>
  <cols>
    <col min="1" max="1" width="3" style="2" bestFit="1" customWidth="1"/>
    <col min="2" max="2" width="38" customWidth="1"/>
    <col min="3" max="4" width="13" customWidth="1"/>
    <col min="5" max="5" width="4.83203125" style="2" customWidth="1"/>
    <col min="6" max="6" width="38" customWidth="1"/>
    <col min="7" max="8" width="13" customWidth="1"/>
  </cols>
  <sheetData>
    <row r="1" spans="2:8" x14ac:dyDescent="0.2">
      <c r="B1" s="271" t="s">
        <v>130</v>
      </c>
      <c r="C1" s="272"/>
      <c r="D1" s="272"/>
      <c r="E1" s="272"/>
      <c r="F1" s="272"/>
      <c r="G1" s="272"/>
      <c r="H1" s="273"/>
    </row>
    <row r="2" spans="2:8" x14ac:dyDescent="0.2">
      <c r="B2" s="274" t="s">
        <v>167</v>
      </c>
      <c r="C2" s="275"/>
      <c r="D2" s="275"/>
      <c r="E2" s="275"/>
      <c r="F2" s="275"/>
      <c r="G2" s="275"/>
      <c r="H2" s="276"/>
    </row>
    <row r="3" spans="2:8" x14ac:dyDescent="0.2">
      <c r="B3" s="274" t="s">
        <v>438</v>
      </c>
      <c r="C3" s="275"/>
      <c r="D3" s="275"/>
      <c r="E3" s="275"/>
      <c r="F3" s="275"/>
      <c r="G3" s="275"/>
      <c r="H3" s="276"/>
    </row>
    <row r="4" spans="2:8" x14ac:dyDescent="0.2">
      <c r="B4" s="274" t="s">
        <v>367</v>
      </c>
      <c r="C4" s="275"/>
      <c r="D4" s="275"/>
      <c r="E4" s="275"/>
      <c r="F4" s="275"/>
      <c r="G4" s="275"/>
      <c r="H4" s="276"/>
    </row>
    <row r="5" spans="2:8" ht="24.75" x14ac:dyDescent="0.2">
      <c r="B5" s="151" t="s">
        <v>50</v>
      </c>
      <c r="C5" s="152" t="s">
        <v>439</v>
      </c>
      <c r="D5" s="152" t="s">
        <v>436</v>
      </c>
      <c r="E5" s="153"/>
      <c r="F5" s="154" t="s">
        <v>50</v>
      </c>
      <c r="G5" s="152" t="s">
        <v>439</v>
      </c>
      <c r="H5" s="152" t="s">
        <v>436</v>
      </c>
    </row>
    <row r="6" spans="2:8" ht="12" customHeight="1" x14ac:dyDescent="0.2">
      <c r="B6" s="8" t="s">
        <v>178</v>
      </c>
      <c r="C6" s="9"/>
      <c r="D6" s="10"/>
      <c r="E6" s="11"/>
      <c r="F6" s="8" t="s">
        <v>179</v>
      </c>
      <c r="G6" s="12"/>
      <c r="H6" s="13"/>
    </row>
    <row r="7" spans="2:8" ht="12" customHeight="1" x14ac:dyDescent="0.2">
      <c r="B7" s="14" t="s">
        <v>180</v>
      </c>
      <c r="C7" s="9"/>
      <c r="D7" s="10"/>
      <c r="E7" s="15"/>
      <c r="F7" s="14" t="s">
        <v>181</v>
      </c>
      <c r="G7" s="16"/>
      <c r="H7" s="17"/>
    </row>
    <row r="8" spans="2:8" ht="16.5" x14ac:dyDescent="0.2">
      <c r="B8" s="14" t="s">
        <v>132</v>
      </c>
      <c r="C8" s="18">
        <f>C9+C10+C11+C12+C13+C14+C15</f>
        <v>395843910</v>
      </c>
      <c r="D8" s="18">
        <f>D9+D10+D11+D12+D13+D14+D15</f>
        <v>323831601</v>
      </c>
      <c r="E8" s="15"/>
      <c r="F8" s="14" t="s">
        <v>139</v>
      </c>
      <c r="G8" s="18">
        <f>G9+G10+G11+G12+G13+G14+G15+G16+G17</f>
        <v>236510555</v>
      </c>
      <c r="H8" s="18">
        <f>H9+H10+H11+H12+H13+H14+H15+H16+H17</f>
        <v>247155602</v>
      </c>
    </row>
    <row r="9" spans="2:8" ht="12" customHeight="1" x14ac:dyDescent="0.2">
      <c r="B9" s="24" t="s">
        <v>182</v>
      </c>
      <c r="C9" s="20">
        <v>0</v>
      </c>
      <c r="D9" s="20">
        <v>0</v>
      </c>
      <c r="E9" s="15"/>
      <c r="F9" s="24" t="s">
        <v>183</v>
      </c>
      <c r="G9" s="21">
        <v>77622812</v>
      </c>
      <c r="H9" s="21">
        <v>76582948</v>
      </c>
    </row>
    <row r="10" spans="2:8" ht="12" customHeight="1" x14ac:dyDescent="0.2">
      <c r="B10" s="24" t="s">
        <v>184</v>
      </c>
      <c r="C10" s="20">
        <v>75901588</v>
      </c>
      <c r="D10" s="20">
        <v>71254619</v>
      </c>
      <c r="E10" s="15"/>
      <c r="F10" s="24" t="s">
        <v>185</v>
      </c>
      <c r="G10" s="21">
        <v>82574</v>
      </c>
      <c r="H10" s="21">
        <v>4757428</v>
      </c>
    </row>
    <row r="11" spans="2:8" ht="16.5" x14ac:dyDescent="0.2">
      <c r="B11" s="24" t="s">
        <v>186</v>
      </c>
      <c r="C11" s="20">
        <v>0</v>
      </c>
      <c r="D11" s="20">
        <v>0</v>
      </c>
      <c r="E11" s="15"/>
      <c r="F11" s="24" t="s">
        <v>187</v>
      </c>
      <c r="G11" s="21">
        <v>0</v>
      </c>
      <c r="H11" s="21">
        <v>0</v>
      </c>
    </row>
    <row r="12" spans="2:8" ht="16.5" x14ac:dyDescent="0.2">
      <c r="B12" s="24" t="s">
        <v>188</v>
      </c>
      <c r="C12" s="20">
        <v>319942322</v>
      </c>
      <c r="D12" s="20">
        <v>252576982</v>
      </c>
      <c r="E12" s="15"/>
      <c r="F12" s="24" t="s">
        <v>189</v>
      </c>
      <c r="G12" s="21">
        <v>0</v>
      </c>
      <c r="H12" s="21">
        <v>0</v>
      </c>
    </row>
    <row r="13" spans="2:8" ht="12" customHeight="1" x14ac:dyDescent="0.2">
      <c r="B13" s="24" t="s">
        <v>190</v>
      </c>
      <c r="C13" s="20">
        <v>0</v>
      </c>
      <c r="D13" s="20">
        <v>0</v>
      </c>
      <c r="E13" s="15"/>
      <c r="F13" s="24" t="s">
        <v>191</v>
      </c>
      <c r="G13" s="21">
        <v>0</v>
      </c>
      <c r="H13" s="21">
        <v>0</v>
      </c>
    </row>
    <row r="14" spans="2:8" ht="16.5" x14ac:dyDescent="0.2">
      <c r="B14" s="24" t="s">
        <v>192</v>
      </c>
      <c r="C14" s="20">
        <v>0</v>
      </c>
      <c r="D14" s="20">
        <v>0</v>
      </c>
      <c r="E14" s="15"/>
      <c r="F14" s="24" t="s">
        <v>193</v>
      </c>
      <c r="G14" s="21">
        <v>0</v>
      </c>
      <c r="H14" s="21">
        <v>0</v>
      </c>
    </row>
    <row r="15" spans="2:8" ht="16.5" x14ac:dyDescent="0.2">
      <c r="B15" s="24" t="s">
        <v>194</v>
      </c>
      <c r="C15" s="20">
        <v>0</v>
      </c>
      <c r="D15" s="20">
        <v>0</v>
      </c>
      <c r="E15" s="15"/>
      <c r="F15" s="24" t="s">
        <v>195</v>
      </c>
      <c r="G15" s="21">
        <v>158805169</v>
      </c>
      <c r="H15" s="21">
        <v>165815226</v>
      </c>
    </row>
    <row r="16" spans="2:8" ht="17.25" customHeight="1" x14ac:dyDescent="0.2">
      <c r="B16" s="14" t="s">
        <v>133</v>
      </c>
      <c r="C16" s="22">
        <f>C17+C18+C19+C20+C21+C22+C23</f>
        <v>83292642</v>
      </c>
      <c r="D16" s="18">
        <f>D17+D18+D19+D20+D21+D22+D23</f>
        <v>72909641</v>
      </c>
      <c r="E16" s="15"/>
      <c r="F16" s="24" t="s">
        <v>196</v>
      </c>
      <c r="G16" s="21">
        <v>0</v>
      </c>
      <c r="H16" s="21">
        <v>0</v>
      </c>
    </row>
    <row r="17" spans="2:8" ht="12" customHeight="1" x14ac:dyDescent="0.15">
      <c r="B17" s="24" t="s">
        <v>197</v>
      </c>
      <c r="C17" s="190">
        <v>0</v>
      </c>
      <c r="D17" s="190">
        <v>0</v>
      </c>
      <c r="E17" s="15"/>
      <c r="F17" s="24" t="s">
        <v>198</v>
      </c>
      <c r="G17" s="21">
        <v>0</v>
      </c>
      <c r="H17" s="21">
        <v>0</v>
      </c>
    </row>
    <row r="18" spans="2:8" ht="12" customHeight="1" x14ac:dyDescent="0.15">
      <c r="B18" s="24" t="s">
        <v>199</v>
      </c>
      <c r="C18" s="190">
        <v>433797</v>
      </c>
      <c r="D18" s="190">
        <v>433797</v>
      </c>
      <c r="E18" s="15"/>
      <c r="F18" s="14" t="s">
        <v>140</v>
      </c>
      <c r="G18" s="18">
        <f>G19+G20+G21</f>
        <v>7617600</v>
      </c>
      <c r="H18" s="18">
        <f>H19+H20+H21</f>
        <v>7748065</v>
      </c>
    </row>
    <row r="19" spans="2:8" ht="12" customHeight="1" x14ac:dyDescent="0.15">
      <c r="B19" s="24" t="s">
        <v>200</v>
      </c>
      <c r="C19" s="190">
        <v>6436601</v>
      </c>
      <c r="D19" s="190">
        <v>5483847</v>
      </c>
      <c r="E19" s="15"/>
      <c r="F19" s="24" t="s">
        <v>201</v>
      </c>
      <c r="G19" s="21">
        <v>0</v>
      </c>
      <c r="H19" s="21">
        <v>0</v>
      </c>
    </row>
    <row r="20" spans="2:8" ht="16.5" x14ac:dyDescent="0.2">
      <c r="B20" s="24" t="s">
        <v>202</v>
      </c>
      <c r="C20" s="20">
        <v>0</v>
      </c>
      <c r="D20" s="20">
        <v>0</v>
      </c>
      <c r="E20" s="15"/>
      <c r="F20" s="24" t="s">
        <v>203</v>
      </c>
      <c r="G20" s="21">
        <v>0</v>
      </c>
      <c r="H20" s="21">
        <v>0</v>
      </c>
    </row>
    <row r="21" spans="2:8" ht="12" customHeight="1" x14ac:dyDescent="0.2">
      <c r="B21" s="24" t="s">
        <v>204</v>
      </c>
      <c r="C21" s="20">
        <v>0</v>
      </c>
      <c r="D21" s="20">
        <v>0</v>
      </c>
      <c r="E21" s="15"/>
      <c r="F21" s="24" t="s">
        <v>205</v>
      </c>
      <c r="G21" s="21">
        <v>7617600</v>
      </c>
      <c r="H21" s="21">
        <v>7748065</v>
      </c>
    </row>
    <row r="22" spans="2:8" ht="15.75" customHeight="1" x14ac:dyDescent="0.2">
      <c r="B22" s="24" t="s">
        <v>206</v>
      </c>
      <c r="C22" s="20">
        <v>76410130</v>
      </c>
      <c r="D22" s="20">
        <v>66998183</v>
      </c>
      <c r="E22" s="15"/>
      <c r="F22" s="14" t="s">
        <v>146</v>
      </c>
      <c r="G22" s="18">
        <f>G23+G24</f>
        <v>0</v>
      </c>
      <c r="H22" s="18">
        <f>H23+H24</f>
        <v>0</v>
      </c>
    </row>
    <row r="23" spans="2:8" ht="16.5" x14ac:dyDescent="0.2">
      <c r="B23" s="24" t="s">
        <v>207</v>
      </c>
      <c r="C23" s="20">
        <v>12114</v>
      </c>
      <c r="D23" s="20">
        <v>-6186</v>
      </c>
      <c r="E23" s="15"/>
      <c r="F23" s="24" t="s">
        <v>208</v>
      </c>
      <c r="G23" s="21">
        <v>0</v>
      </c>
      <c r="H23" s="21">
        <v>0</v>
      </c>
    </row>
    <row r="24" spans="2:8" ht="16.5" x14ac:dyDescent="0.2">
      <c r="B24" s="14" t="s">
        <v>134</v>
      </c>
      <c r="C24" s="22">
        <f>C25+C26+C27+C28+C29</f>
        <v>2244160</v>
      </c>
      <c r="D24" s="18">
        <f>D25+D26+D27+D28+D29</f>
        <v>3397474</v>
      </c>
      <c r="E24" s="15"/>
      <c r="F24" s="24" t="s">
        <v>209</v>
      </c>
      <c r="G24" s="21">
        <v>0</v>
      </c>
      <c r="H24" s="21">
        <v>0</v>
      </c>
    </row>
    <row r="25" spans="2:8" ht="16.5" customHeight="1" x14ac:dyDescent="0.2">
      <c r="B25" s="19" t="s">
        <v>210</v>
      </c>
      <c r="C25" s="20">
        <v>0</v>
      </c>
      <c r="D25" s="20">
        <v>0</v>
      </c>
      <c r="E25" s="15"/>
      <c r="F25" s="14" t="s">
        <v>145</v>
      </c>
      <c r="G25" s="18">
        <v>0</v>
      </c>
      <c r="H25" s="18">
        <v>0</v>
      </c>
    </row>
    <row r="26" spans="2:8" ht="16.5" x14ac:dyDescent="0.2">
      <c r="B26" s="19" t="s">
        <v>211</v>
      </c>
      <c r="C26" s="20">
        <v>1414362</v>
      </c>
      <c r="D26" s="20">
        <v>1615077</v>
      </c>
      <c r="E26" s="15"/>
      <c r="F26" s="14" t="s">
        <v>144</v>
      </c>
      <c r="G26" s="18">
        <f>G27+G28+G29</f>
        <v>0</v>
      </c>
      <c r="H26" s="18">
        <f>H27+H28+H29</f>
        <v>0</v>
      </c>
    </row>
    <row r="27" spans="2:8" ht="16.5" x14ac:dyDescent="0.2">
      <c r="B27" s="19" t="s">
        <v>212</v>
      </c>
      <c r="C27" s="20">
        <v>829798</v>
      </c>
      <c r="D27" s="20">
        <v>829798</v>
      </c>
      <c r="E27" s="15"/>
      <c r="F27" s="24" t="s">
        <v>213</v>
      </c>
      <c r="G27" s="21">
        <v>0</v>
      </c>
      <c r="H27" s="21">
        <v>0</v>
      </c>
    </row>
    <row r="28" spans="2:8" ht="16.5" x14ac:dyDescent="0.2">
      <c r="B28" s="19" t="s">
        <v>214</v>
      </c>
      <c r="C28" s="20">
        <v>0</v>
      </c>
      <c r="D28" s="20">
        <v>952599</v>
      </c>
      <c r="E28" s="15"/>
      <c r="F28" s="24" t="s">
        <v>215</v>
      </c>
      <c r="G28" s="21">
        <v>0</v>
      </c>
      <c r="H28" s="21">
        <v>0</v>
      </c>
    </row>
    <row r="29" spans="2:8" ht="16.5" x14ac:dyDescent="0.2">
      <c r="B29" s="19" t="s">
        <v>216</v>
      </c>
      <c r="C29" s="20">
        <v>0</v>
      </c>
      <c r="D29" s="20">
        <v>0</v>
      </c>
      <c r="E29" s="15"/>
      <c r="F29" s="24" t="s">
        <v>217</v>
      </c>
      <c r="G29" s="21">
        <v>0</v>
      </c>
      <c r="H29" s="21">
        <v>0</v>
      </c>
    </row>
    <row r="30" spans="2:8" ht="16.5" customHeight="1" x14ac:dyDescent="0.2">
      <c r="B30" s="14" t="s">
        <v>135</v>
      </c>
      <c r="C30" s="18">
        <f>C31+C32+C33+C34+C35</f>
        <v>0</v>
      </c>
      <c r="D30" s="18">
        <f>D31+D32+D33+D34+D35</f>
        <v>0</v>
      </c>
      <c r="E30" s="15"/>
      <c r="F30" s="14" t="s">
        <v>143</v>
      </c>
      <c r="G30" s="18">
        <f>G31+G32+G33+G34+G35+G36</f>
        <v>0</v>
      </c>
      <c r="H30" s="18">
        <f>H31+H32+H33+H34+H35+H36</f>
        <v>0</v>
      </c>
    </row>
    <row r="31" spans="2:8" ht="12" customHeight="1" x14ac:dyDescent="0.2">
      <c r="B31" s="19" t="s">
        <v>218</v>
      </c>
      <c r="C31" s="20">
        <v>0</v>
      </c>
      <c r="D31" s="20">
        <v>0</v>
      </c>
      <c r="E31" s="15"/>
      <c r="F31" s="24" t="s">
        <v>219</v>
      </c>
      <c r="G31" s="21">
        <v>0</v>
      </c>
      <c r="H31" s="21">
        <v>0</v>
      </c>
    </row>
    <row r="32" spans="2:8" ht="12" customHeight="1" x14ac:dyDescent="0.2">
      <c r="B32" s="19" t="s">
        <v>220</v>
      </c>
      <c r="C32" s="20">
        <v>0</v>
      </c>
      <c r="D32" s="20">
        <v>0</v>
      </c>
      <c r="E32" s="15"/>
      <c r="F32" s="24" t="s">
        <v>221</v>
      </c>
      <c r="G32" s="21">
        <v>0</v>
      </c>
      <c r="H32" s="21">
        <v>0</v>
      </c>
    </row>
    <row r="33" spans="2:8" ht="12" customHeight="1" x14ac:dyDescent="0.2">
      <c r="B33" s="19" t="s">
        <v>222</v>
      </c>
      <c r="C33" s="20">
        <v>0</v>
      </c>
      <c r="D33" s="20">
        <v>0</v>
      </c>
      <c r="E33" s="15"/>
      <c r="F33" s="24" t="s">
        <v>223</v>
      </c>
      <c r="G33" s="21">
        <v>0</v>
      </c>
      <c r="H33" s="21">
        <v>0</v>
      </c>
    </row>
    <row r="34" spans="2:8" ht="16.5" x14ac:dyDescent="0.2">
      <c r="B34" s="19" t="s">
        <v>224</v>
      </c>
      <c r="C34" s="20">
        <v>0</v>
      </c>
      <c r="D34" s="20">
        <v>0</v>
      </c>
      <c r="E34" s="15"/>
      <c r="F34" s="24" t="s">
        <v>225</v>
      </c>
      <c r="G34" s="21">
        <v>0</v>
      </c>
      <c r="H34" s="21">
        <v>0</v>
      </c>
    </row>
    <row r="35" spans="2:8" ht="15.75" customHeight="1" x14ac:dyDescent="0.2">
      <c r="B35" s="19" t="s">
        <v>226</v>
      </c>
      <c r="C35" s="20">
        <v>0</v>
      </c>
      <c r="D35" s="20">
        <v>0</v>
      </c>
      <c r="E35" s="15"/>
      <c r="F35" s="24" t="s">
        <v>227</v>
      </c>
      <c r="G35" s="21">
        <v>0</v>
      </c>
      <c r="H35" s="21">
        <v>0</v>
      </c>
    </row>
    <row r="36" spans="2:8" ht="12" customHeight="1" x14ac:dyDescent="0.2">
      <c r="B36" s="14" t="s">
        <v>136</v>
      </c>
      <c r="C36" s="23"/>
      <c r="D36" s="22">
        <v>0</v>
      </c>
      <c r="E36" s="15"/>
      <c r="F36" s="24" t="s">
        <v>228</v>
      </c>
      <c r="G36" s="21">
        <v>0</v>
      </c>
      <c r="H36" s="21">
        <v>0</v>
      </c>
    </row>
    <row r="37" spans="2:8" ht="16.5" x14ac:dyDescent="0.2">
      <c r="B37" s="14" t="s">
        <v>137</v>
      </c>
      <c r="C37" s="18">
        <f>C38+C39</f>
        <v>0</v>
      </c>
      <c r="D37" s="18">
        <f>D38+D39</f>
        <v>0</v>
      </c>
      <c r="E37" s="15"/>
      <c r="F37" s="14" t="s">
        <v>142</v>
      </c>
      <c r="G37" s="18">
        <f>G38+G39+G40</f>
        <v>0</v>
      </c>
      <c r="H37" s="18">
        <f>H38+H39+H40</f>
        <v>0</v>
      </c>
    </row>
    <row r="38" spans="2:8" ht="16.5" x14ac:dyDescent="0.2">
      <c r="B38" s="19" t="s">
        <v>229</v>
      </c>
      <c r="C38" s="20">
        <v>0</v>
      </c>
      <c r="D38" s="20">
        <v>0</v>
      </c>
      <c r="E38" s="15"/>
      <c r="F38" s="19" t="s">
        <v>230</v>
      </c>
      <c r="G38" s="21">
        <v>0</v>
      </c>
      <c r="H38" s="21">
        <v>0</v>
      </c>
    </row>
    <row r="39" spans="2:8" ht="12" customHeight="1" x14ac:dyDescent="0.2">
      <c r="B39" s="24" t="s">
        <v>231</v>
      </c>
      <c r="C39" s="20">
        <v>0</v>
      </c>
      <c r="D39" s="20">
        <v>0</v>
      </c>
      <c r="E39" s="15"/>
      <c r="F39" s="19" t="s">
        <v>232</v>
      </c>
      <c r="G39" s="21">
        <v>0</v>
      </c>
      <c r="H39" s="21">
        <v>0</v>
      </c>
    </row>
    <row r="40" spans="2:8" ht="12" customHeight="1" x14ac:dyDescent="0.2">
      <c r="B40" s="14" t="s">
        <v>138</v>
      </c>
      <c r="C40" s="18">
        <f>C41+C42+C43+C44</f>
        <v>0</v>
      </c>
      <c r="D40" s="18">
        <f>D41+D42+D43+D44</f>
        <v>0</v>
      </c>
      <c r="E40" s="15"/>
      <c r="F40" s="19" t="s">
        <v>233</v>
      </c>
      <c r="G40" s="21">
        <v>0</v>
      </c>
      <c r="H40" s="21">
        <v>0</v>
      </c>
    </row>
    <row r="41" spans="2:8" ht="12" customHeight="1" x14ac:dyDescent="0.2">
      <c r="B41" s="19" t="s">
        <v>234</v>
      </c>
      <c r="C41" s="20">
        <v>0</v>
      </c>
      <c r="D41" s="20">
        <v>0</v>
      </c>
      <c r="E41" s="15"/>
      <c r="F41" s="14" t="s">
        <v>141</v>
      </c>
      <c r="G41" s="18">
        <f>G42+G43+G44</f>
        <v>0</v>
      </c>
      <c r="H41" s="18">
        <f>H42+H43+H44</f>
        <v>127435</v>
      </c>
    </row>
    <row r="42" spans="2:8" ht="12" customHeight="1" x14ac:dyDescent="0.2">
      <c r="B42" s="19" t="s">
        <v>235</v>
      </c>
      <c r="C42" s="20">
        <v>0</v>
      </c>
      <c r="D42" s="20">
        <v>0</v>
      </c>
      <c r="E42" s="15"/>
      <c r="F42" s="19" t="s">
        <v>236</v>
      </c>
      <c r="G42" s="21">
        <v>0</v>
      </c>
      <c r="H42" s="21">
        <v>0</v>
      </c>
    </row>
    <row r="43" spans="2:8" ht="16.5" x14ac:dyDescent="0.2">
      <c r="B43" s="19" t="s">
        <v>237</v>
      </c>
      <c r="C43" s="20">
        <v>0</v>
      </c>
      <c r="D43" s="20">
        <v>0</v>
      </c>
      <c r="E43" s="15"/>
      <c r="F43" s="19" t="s">
        <v>238</v>
      </c>
      <c r="G43" s="21">
        <v>0</v>
      </c>
      <c r="H43" s="21">
        <v>0</v>
      </c>
    </row>
    <row r="44" spans="2:8" ht="12" customHeight="1" x14ac:dyDescent="0.2">
      <c r="B44" s="19" t="s">
        <v>239</v>
      </c>
      <c r="C44" s="20">
        <v>0</v>
      </c>
      <c r="D44" s="20">
        <v>0</v>
      </c>
      <c r="E44" s="15"/>
      <c r="F44" s="19" t="s">
        <v>240</v>
      </c>
      <c r="G44" s="21">
        <v>0</v>
      </c>
      <c r="H44" s="21">
        <v>127435</v>
      </c>
    </row>
    <row r="45" spans="2:8" ht="18.75" customHeight="1" x14ac:dyDescent="0.2">
      <c r="B45" s="25" t="s">
        <v>241</v>
      </c>
      <c r="C45" s="26">
        <f>C8+C16+C24+C30+C37+C40</f>
        <v>481380712</v>
      </c>
      <c r="D45" s="26">
        <f>D8+D16+D24+D30+D37+D40</f>
        <v>400138716</v>
      </c>
      <c r="E45" s="27"/>
      <c r="F45" s="25" t="s">
        <v>242</v>
      </c>
      <c r="G45" s="26">
        <f>G8+G18+G22+G26+G30+G37+G41</f>
        <v>244128155</v>
      </c>
      <c r="H45" s="26">
        <f>H8+H18+H22+H26+H30+H37+H41</f>
        <v>255031102</v>
      </c>
    </row>
    <row r="46" spans="2:8" ht="9.75" customHeight="1" x14ac:dyDescent="0.2">
      <c r="B46" s="28"/>
      <c r="C46" s="29"/>
      <c r="D46" s="30"/>
      <c r="E46" s="31"/>
      <c r="F46" s="28"/>
      <c r="G46" s="32"/>
      <c r="H46" s="30"/>
    </row>
    <row r="47" spans="2:8" ht="9.75" customHeight="1" x14ac:dyDescent="0.2">
      <c r="B47" s="33"/>
      <c r="C47" s="34"/>
      <c r="D47" s="35"/>
      <c r="E47" s="36"/>
      <c r="F47" s="33"/>
      <c r="G47" s="34"/>
      <c r="H47" s="35"/>
    </row>
    <row r="48" spans="2:8" ht="12" customHeight="1" x14ac:dyDescent="0.2">
      <c r="B48" s="14" t="s">
        <v>90</v>
      </c>
      <c r="C48" s="37"/>
      <c r="D48" s="38"/>
      <c r="E48" s="15"/>
      <c r="F48" s="14" t="s">
        <v>243</v>
      </c>
      <c r="G48" s="39"/>
      <c r="H48" s="40"/>
    </row>
    <row r="49" spans="2:8" ht="12" customHeight="1" x14ac:dyDescent="0.2">
      <c r="B49" s="41" t="s">
        <v>244</v>
      </c>
      <c r="C49" s="38">
        <v>0</v>
      </c>
      <c r="D49" s="38">
        <v>0</v>
      </c>
      <c r="E49" s="15"/>
      <c r="F49" s="41" t="s">
        <v>245</v>
      </c>
      <c r="G49" s="40">
        <v>0</v>
      </c>
      <c r="H49" s="40">
        <v>0</v>
      </c>
    </row>
    <row r="50" spans="2:8" ht="12" customHeight="1" x14ac:dyDescent="0.2">
      <c r="B50" s="41" t="s">
        <v>246</v>
      </c>
      <c r="C50" s="38">
        <v>0</v>
      </c>
      <c r="D50" s="38">
        <v>0</v>
      </c>
      <c r="E50" s="15"/>
      <c r="F50" s="41" t="s">
        <v>247</v>
      </c>
      <c r="G50" s="40">
        <v>0</v>
      </c>
      <c r="H50" s="40">
        <v>0</v>
      </c>
    </row>
    <row r="51" spans="2:8" ht="16.5" x14ac:dyDescent="0.2">
      <c r="B51" s="41" t="s">
        <v>248</v>
      </c>
      <c r="C51" s="38">
        <v>608704999</v>
      </c>
      <c r="D51" s="38">
        <v>604815325</v>
      </c>
      <c r="E51" s="15"/>
      <c r="F51" s="41" t="s">
        <v>249</v>
      </c>
      <c r="G51" s="40">
        <v>0</v>
      </c>
      <c r="H51" s="40">
        <v>0</v>
      </c>
    </row>
    <row r="52" spans="2:8" ht="12" customHeight="1" x14ac:dyDescent="0.2">
      <c r="B52" s="131" t="s">
        <v>250</v>
      </c>
      <c r="C52" s="38">
        <v>378743456</v>
      </c>
      <c r="D52" s="38">
        <v>376575402</v>
      </c>
      <c r="E52" s="15"/>
      <c r="F52" s="41" t="s">
        <v>251</v>
      </c>
      <c r="G52" s="40">
        <v>0</v>
      </c>
      <c r="H52" s="40">
        <v>0</v>
      </c>
    </row>
    <row r="53" spans="2:8" ht="16.5" customHeight="1" x14ac:dyDescent="0.2">
      <c r="B53" s="131" t="s">
        <v>252</v>
      </c>
      <c r="C53" s="38">
        <v>34286551</v>
      </c>
      <c r="D53" s="38">
        <v>34262897</v>
      </c>
      <c r="E53" s="15"/>
      <c r="F53" s="41" t="s">
        <v>253</v>
      </c>
      <c r="G53" s="40">
        <v>0</v>
      </c>
      <c r="H53" s="40">
        <v>0</v>
      </c>
    </row>
    <row r="54" spans="2:8" ht="16.5" x14ac:dyDescent="0.2">
      <c r="B54" s="41" t="s">
        <v>254</v>
      </c>
      <c r="C54" s="38">
        <v>-390745137</v>
      </c>
      <c r="D54" s="38">
        <v>-343070956</v>
      </c>
      <c r="E54" s="15"/>
      <c r="F54" s="41" t="s">
        <v>255</v>
      </c>
      <c r="G54" s="40">
        <v>0</v>
      </c>
      <c r="H54" s="40">
        <v>0</v>
      </c>
    </row>
    <row r="55" spans="2:8" ht="12" customHeight="1" x14ac:dyDescent="0.2">
      <c r="B55" s="131" t="s">
        <v>256</v>
      </c>
      <c r="C55" s="38">
        <v>0</v>
      </c>
      <c r="D55" s="38">
        <v>0</v>
      </c>
      <c r="E55" s="15"/>
      <c r="F55" s="42"/>
      <c r="G55" s="39"/>
      <c r="H55" s="40"/>
    </row>
    <row r="56" spans="2:8" ht="16.5" x14ac:dyDescent="0.2">
      <c r="B56" s="41" t="s">
        <v>257</v>
      </c>
      <c r="C56" s="38">
        <v>0</v>
      </c>
      <c r="D56" s="38">
        <v>0</v>
      </c>
      <c r="E56" s="15"/>
      <c r="F56" s="14" t="s">
        <v>258</v>
      </c>
      <c r="G56" s="43">
        <f>G49+G50+G51+G52+G53+G54</f>
        <v>0</v>
      </c>
      <c r="H56" s="43">
        <f>H49+H50+H51+H52+H53+H54</f>
        <v>0</v>
      </c>
    </row>
    <row r="57" spans="2:8" ht="12" customHeight="1" x14ac:dyDescent="0.2">
      <c r="B57" s="131" t="s">
        <v>259</v>
      </c>
      <c r="C57" s="38">
        <v>0</v>
      </c>
      <c r="D57" s="38">
        <v>0</v>
      </c>
      <c r="E57" s="15"/>
      <c r="F57" s="44" t="s">
        <v>260</v>
      </c>
      <c r="G57" s="43">
        <f>G45+G56</f>
        <v>244128155</v>
      </c>
      <c r="H57" s="43">
        <f>H45+H56</f>
        <v>255031102</v>
      </c>
    </row>
    <row r="58" spans="2:8" ht="17.25" customHeight="1" x14ac:dyDescent="0.2">
      <c r="B58" s="14" t="s">
        <v>261</v>
      </c>
      <c r="C58" s="43">
        <f>C49+C50+C51+C52+C53+C54+C55+C56+C57</f>
        <v>630989869</v>
      </c>
      <c r="D58" s="43">
        <f>D49+D50+D51+D52+D53+D54+D55+D56+D57</f>
        <v>672582668</v>
      </c>
      <c r="E58" s="15"/>
      <c r="F58" s="44" t="s">
        <v>262</v>
      </c>
      <c r="G58" s="43"/>
      <c r="H58" s="40"/>
    </row>
    <row r="59" spans="2:8" ht="16.5" x14ac:dyDescent="0.2">
      <c r="B59" s="14" t="s">
        <v>263</v>
      </c>
      <c r="C59" s="43">
        <f>C45+C58</f>
        <v>1112370581</v>
      </c>
      <c r="D59" s="43">
        <f>D45+D58</f>
        <v>1072721384</v>
      </c>
      <c r="E59" s="15"/>
      <c r="F59" s="44" t="s">
        <v>264</v>
      </c>
      <c r="G59" s="43">
        <f>G60+G61+G62</f>
        <v>423861015</v>
      </c>
      <c r="H59" s="43">
        <f>H60+H61+H62</f>
        <v>423815622</v>
      </c>
    </row>
    <row r="60" spans="2:8" ht="12" customHeight="1" x14ac:dyDescent="0.2">
      <c r="B60" s="45"/>
      <c r="C60" s="37"/>
      <c r="D60" s="39"/>
      <c r="E60" s="15"/>
      <c r="F60" s="41" t="s">
        <v>265</v>
      </c>
      <c r="G60" s="40">
        <v>423861015</v>
      </c>
      <c r="H60" s="40">
        <v>423815622</v>
      </c>
    </row>
    <row r="61" spans="2:8" ht="12" customHeight="1" x14ac:dyDescent="0.2">
      <c r="B61" s="45"/>
      <c r="C61" s="37"/>
      <c r="D61" s="39"/>
      <c r="E61" s="15"/>
      <c r="F61" s="41" t="s">
        <v>266</v>
      </c>
      <c r="G61" s="40">
        <v>0</v>
      </c>
      <c r="H61" s="40">
        <v>0</v>
      </c>
    </row>
    <row r="62" spans="2:8" ht="12" customHeight="1" x14ac:dyDescent="0.2">
      <c r="B62" s="45"/>
      <c r="C62" s="37"/>
      <c r="D62" s="39"/>
      <c r="E62" s="15"/>
      <c r="F62" s="41" t="s">
        <v>267</v>
      </c>
      <c r="G62" s="40">
        <v>0</v>
      </c>
      <c r="H62" s="40">
        <v>0</v>
      </c>
    </row>
    <row r="63" spans="2:8" ht="18" customHeight="1" x14ac:dyDescent="0.2">
      <c r="B63" s="45"/>
      <c r="C63" s="37"/>
      <c r="D63" s="39"/>
      <c r="E63" s="15"/>
      <c r="F63" s="44" t="s">
        <v>268</v>
      </c>
      <c r="G63" s="43">
        <f>G64+G65+G66+G67+G68</f>
        <v>444381411</v>
      </c>
      <c r="H63" s="43">
        <f>H64+H65+H66+H67+H68</f>
        <v>393874660</v>
      </c>
    </row>
    <row r="64" spans="2:8" ht="12" customHeight="1" x14ac:dyDescent="0.2">
      <c r="B64" s="45"/>
      <c r="C64" s="37"/>
      <c r="D64" s="39"/>
      <c r="E64" s="15"/>
      <c r="F64" s="41" t="s">
        <v>269</v>
      </c>
      <c r="G64" s="137">
        <v>52607836</v>
      </c>
      <c r="H64" s="137">
        <v>50432062</v>
      </c>
    </row>
    <row r="65" spans="2:8" ht="12" customHeight="1" x14ac:dyDescent="0.2">
      <c r="B65" s="45"/>
      <c r="C65" s="37"/>
      <c r="D65" s="39"/>
      <c r="E65" s="15"/>
      <c r="F65" s="41" t="s">
        <v>270</v>
      </c>
      <c r="G65" s="137">
        <v>340886380</v>
      </c>
      <c r="H65" s="40">
        <v>292555403</v>
      </c>
    </row>
    <row r="66" spans="2:8" ht="12" customHeight="1" x14ac:dyDescent="0.2">
      <c r="B66" s="45"/>
      <c r="C66" s="37"/>
      <c r="D66" s="39"/>
      <c r="E66" s="15"/>
      <c r="F66" s="41" t="s">
        <v>271</v>
      </c>
      <c r="G66" s="40">
        <v>0</v>
      </c>
      <c r="H66" s="40">
        <v>0</v>
      </c>
    </row>
    <row r="67" spans="2:8" ht="12" customHeight="1" x14ac:dyDescent="0.2">
      <c r="B67" s="45"/>
      <c r="C67" s="37"/>
      <c r="D67" s="39"/>
      <c r="E67" s="15"/>
      <c r="F67" s="41" t="s">
        <v>272</v>
      </c>
      <c r="G67" s="40">
        <v>0</v>
      </c>
      <c r="H67" s="40">
        <v>0</v>
      </c>
    </row>
    <row r="68" spans="2:8" ht="12" customHeight="1" x14ac:dyDescent="0.2">
      <c r="B68" s="45"/>
      <c r="C68" s="37"/>
      <c r="D68" s="39"/>
      <c r="E68" s="15"/>
      <c r="F68" s="41" t="s">
        <v>273</v>
      </c>
      <c r="G68" s="21">
        <v>50887195</v>
      </c>
      <c r="H68" s="40">
        <v>50887195</v>
      </c>
    </row>
    <row r="69" spans="2:8" ht="15.75" customHeight="1" x14ac:dyDescent="0.2">
      <c r="B69" s="45"/>
      <c r="C69" s="37"/>
      <c r="D69" s="39"/>
      <c r="E69" s="15"/>
      <c r="F69" s="14" t="s">
        <v>274</v>
      </c>
      <c r="G69" s="43">
        <f>G70+G71</f>
        <v>0</v>
      </c>
      <c r="H69" s="43">
        <f>H70+H71</f>
        <v>0</v>
      </c>
    </row>
    <row r="70" spans="2:8" ht="12" customHeight="1" x14ac:dyDescent="0.2">
      <c r="B70" s="45"/>
      <c r="C70" s="37"/>
      <c r="D70" s="39"/>
      <c r="E70" s="15"/>
      <c r="F70" s="41" t="s">
        <v>275</v>
      </c>
      <c r="G70" s="40">
        <v>0</v>
      </c>
      <c r="H70" s="40">
        <v>0</v>
      </c>
    </row>
    <row r="71" spans="2:8" ht="12" customHeight="1" x14ac:dyDescent="0.2">
      <c r="B71" s="45"/>
      <c r="C71" s="37"/>
      <c r="D71" s="39"/>
      <c r="E71" s="15"/>
      <c r="F71" s="41" t="s">
        <v>276</v>
      </c>
      <c r="G71" s="40">
        <v>0</v>
      </c>
      <c r="H71" s="40">
        <v>0</v>
      </c>
    </row>
    <row r="72" spans="2:8" ht="16.5" x14ac:dyDescent="0.2">
      <c r="B72" s="45"/>
      <c r="C72" s="37"/>
      <c r="D72" s="39"/>
      <c r="E72" s="15"/>
      <c r="F72" s="14" t="s">
        <v>277</v>
      </c>
      <c r="G72" s="43">
        <f>G59+G63+G69</f>
        <v>868242426</v>
      </c>
      <c r="H72" s="43">
        <f>H59+H63+H69</f>
        <v>817690282</v>
      </c>
    </row>
    <row r="73" spans="2:8" ht="16.5" x14ac:dyDescent="0.2">
      <c r="B73" s="46"/>
      <c r="C73" s="47"/>
      <c r="D73" s="48"/>
      <c r="E73" s="27"/>
      <c r="F73" s="25" t="s">
        <v>278</v>
      </c>
      <c r="G73" s="49">
        <f>G57+G72</f>
        <v>1112370581</v>
      </c>
      <c r="H73" s="49">
        <f>H57+H72</f>
        <v>1072721384</v>
      </c>
    </row>
    <row r="74" spans="2:8" x14ac:dyDescent="0.2">
      <c r="B74" s="50"/>
      <c r="C74" s="50"/>
      <c r="D74" s="50"/>
      <c r="E74" s="51"/>
      <c r="F74" s="50"/>
      <c r="G74" s="50"/>
      <c r="H74" s="50"/>
    </row>
    <row r="75" spans="2:8" x14ac:dyDescent="0.2">
      <c r="B75" s="50"/>
      <c r="C75" s="50"/>
      <c r="D75" s="50"/>
      <c r="E75" s="51"/>
      <c r="F75" s="50"/>
      <c r="G75" s="50"/>
      <c r="H75" s="50"/>
    </row>
    <row r="76" spans="2:8" x14ac:dyDescent="0.2">
      <c r="B76" s="50"/>
      <c r="C76" s="50"/>
      <c r="D76" s="50"/>
      <c r="E76" s="51"/>
      <c r="F76" s="50"/>
      <c r="G76" s="50"/>
      <c r="H76" s="50"/>
    </row>
    <row r="77" spans="2:8" x14ac:dyDescent="0.2">
      <c r="B77" s="50"/>
      <c r="C77" s="50"/>
      <c r="D77" s="50"/>
      <c r="E77" s="51"/>
      <c r="F77" s="50"/>
      <c r="G77" s="50"/>
      <c r="H77" s="50"/>
    </row>
    <row r="78" spans="2:8" x14ac:dyDescent="0.2">
      <c r="B78" s="50"/>
      <c r="C78" s="50"/>
      <c r="D78" s="50"/>
      <c r="E78" s="51"/>
      <c r="F78" s="50"/>
      <c r="G78" s="50"/>
      <c r="H78" s="50"/>
    </row>
    <row r="79" spans="2:8" x14ac:dyDescent="0.2">
      <c r="B79" s="50"/>
      <c r="C79" s="50"/>
      <c r="D79" s="50"/>
      <c r="E79" s="51"/>
      <c r="F79" s="50"/>
      <c r="G79" s="50"/>
      <c r="H79" s="50"/>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I38"/>
  <sheetViews>
    <sheetView zoomScale="170" zoomScaleNormal="170" workbookViewId="0">
      <selection activeCell="I1" sqref="I1:P1048576"/>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s>
  <sheetData>
    <row r="1" spans="1:9" ht="13.9" customHeight="1" x14ac:dyDescent="0.2">
      <c r="A1" s="305" t="s">
        <v>130</v>
      </c>
      <c r="B1" s="306"/>
      <c r="C1" s="306"/>
      <c r="D1" s="306"/>
      <c r="E1" s="306"/>
      <c r="F1" s="306"/>
      <c r="G1" s="306"/>
      <c r="H1" s="306"/>
    </row>
    <row r="2" spans="1:9" ht="13.9" customHeight="1" x14ac:dyDescent="0.2">
      <c r="A2" s="307" t="s">
        <v>165</v>
      </c>
      <c r="B2" s="275"/>
      <c r="C2" s="275"/>
      <c r="D2" s="275"/>
      <c r="E2" s="275"/>
      <c r="F2" s="275"/>
      <c r="G2" s="275"/>
      <c r="H2" s="275"/>
    </row>
    <row r="3" spans="1:9" ht="13.9" customHeight="1" x14ac:dyDescent="0.2">
      <c r="A3" s="307" t="s">
        <v>440</v>
      </c>
      <c r="B3" s="275"/>
      <c r="C3" s="275"/>
      <c r="D3" s="275"/>
      <c r="E3" s="275"/>
      <c r="F3" s="275"/>
      <c r="G3" s="275"/>
      <c r="H3" s="275"/>
    </row>
    <row r="4" spans="1:9" ht="13.9" customHeight="1" x14ac:dyDescent="0.2">
      <c r="A4" s="308" t="s">
        <v>166</v>
      </c>
      <c r="B4" s="309"/>
      <c r="C4" s="309"/>
      <c r="D4" s="309"/>
      <c r="E4" s="309"/>
      <c r="F4" s="309"/>
      <c r="G4" s="309"/>
      <c r="H4" s="309"/>
    </row>
    <row r="5" spans="1:9" ht="42.75" customHeight="1" x14ac:dyDescent="0.2">
      <c r="A5" s="155" t="s">
        <v>279</v>
      </c>
      <c r="B5" s="310" t="s">
        <v>437</v>
      </c>
      <c r="C5" s="311"/>
      <c r="D5" s="310" t="s">
        <v>280</v>
      </c>
      <c r="E5" s="312"/>
      <c r="F5" s="310" t="s">
        <v>281</v>
      </c>
      <c r="G5" s="312"/>
      <c r="H5" s="264" t="s">
        <v>282</v>
      </c>
    </row>
    <row r="6" spans="1:9" x14ac:dyDescent="0.2">
      <c r="A6" s="52" t="s">
        <v>283</v>
      </c>
      <c r="B6" s="301">
        <f>B7+B11</f>
        <v>0</v>
      </c>
      <c r="C6" s="302"/>
      <c r="D6" s="301">
        <f t="shared" ref="D6" si="0">D7+D11</f>
        <v>0</v>
      </c>
      <c r="E6" s="302"/>
      <c r="F6" s="301">
        <f t="shared" ref="F6" si="1">F7+F11</f>
        <v>0</v>
      </c>
      <c r="G6" s="302"/>
      <c r="H6" s="265">
        <f t="shared" ref="H6" si="2">H7+H11</f>
        <v>0</v>
      </c>
    </row>
    <row r="7" spans="1:9" ht="13.15" customHeight="1" x14ac:dyDescent="0.2">
      <c r="A7" s="53" t="s">
        <v>284</v>
      </c>
      <c r="B7" s="296">
        <f>B8+B9+B10</f>
        <v>0</v>
      </c>
      <c r="C7" s="297"/>
      <c r="D7" s="296">
        <f t="shared" ref="D7" si="3">D8+D9+D10</f>
        <v>0</v>
      </c>
      <c r="E7" s="297"/>
      <c r="F7" s="296">
        <f t="shared" ref="F7" si="4">F8+F9+F10</f>
        <v>0</v>
      </c>
      <c r="G7" s="297"/>
      <c r="H7" s="266">
        <f t="shared" ref="H7" si="5">H8+H9+H10</f>
        <v>0</v>
      </c>
    </row>
    <row r="8" spans="1:9" ht="13.15" customHeight="1" x14ac:dyDescent="0.2">
      <c r="A8" s="54" t="s">
        <v>285</v>
      </c>
      <c r="B8" s="277">
        <v>0</v>
      </c>
      <c r="C8" s="278"/>
      <c r="D8" s="277">
        <v>0</v>
      </c>
      <c r="E8" s="278"/>
      <c r="F8" s="277">
        <v>0</v>
      </c>
      <c r="G8" s="278"/>
      <c r="H8" s="267">
        <v>0</v>
      </c>
    </row>
    <row r="9" spans="1:9" ht="13.9" customHeight="1" x14ac:dyDescent="0.2">
      <c r="A9" s="54" t="s">
        <v>286</v>
      </c>
      <c r="B9" s="277">
        <v>0</v>
      </c>
      <c r="C9" s="278"/>
      <c r="D9" s="277">
        <v>0</v>
      </c>
      <c r="E9" s="278"/>
      <c r="F9" s="277">
        <v>0</v>
      </c>
      <c r="G9" s="278"/>
      <c r="H9" s="267">
        <v>0</v>
      </c>
    </row>
    <row r="10" spans="1:9" ht="13.15" customHeight="1" x14ac:dyDescent="0.2">
      <c r="A10" s="54" t="s">
        <v>287</v>
      </c>
      <c r="B10" s="277">
        <v>0</v>
      </c>
      <c r="C10" s="278"/>
      <c r="D10" s="277">
        <v>0</v>
      </c>
      <c r="E10" s="278"/>
      <c r="F10" s="277">
        <v>0</v>
      </c>
      <c r="G10" s="278"/>
      <c r="H10" s="267">
        <v>0</v>
      </c>
    </row>
    <row r="11" spans="1:9" ht="13.15" customHeight="1" x14ac:dyDescent="0.2">
      <c r="A11" s="55" t="s">
        <v>288</v>
      </c>
      <c r="B11" s="296">
        <f>B12+B13+B14</f>
        <v>0</v>
      </c>
      <c r="C11" s="297"/>
      <c r="D11" s="296">
        <f t="shared" ref="D11" si="6">D12+D13+D14</f>
        <v>0</v>
      </c>
      <c r="E11" s="297"/>
      <c r="F11" s="296">
        <f t="shared" ref="F11" si="7">F12+F13+F14</f>
        <v>0</v>
      </c>
      <c r="G11" s="297"/>
      <c r="H11" s="266">
        <f t="shared" ref="H11" si="8">H12+H13+H14</f>
        <v>0</v>
      </c>
    </row>
    <row r="12" spans="1:9" ht="13.15" customHeight="1" x14ac:dyDescent="0.2">
      <c r="A12" s="54" t="s">
        <v>289</v>
      </c>
      <c r="B12" s="277">
        <v>0</v>
      </c>
      <c r="C12" s="278"/>
      <c r="D12" s="277">
        <v>0</v>
      </c>
      <c r="E12" s="278"/>
      <c r="F12" s="277">
        <v>0</v>
      </c>
      <c r="G12" s="278"/>
      <c r="H12" s="267">
        <v>0</v>
      </c>
    </row>
    <row r="13" spans="1:9" ht="13.15" customHeight="1" x14ac:dyDescent="0.2">
      <c r="A13" s="54" t="s">
        <v>290</v>
      </c>
      <c r="B13" s="277">
        <v>0</v>
      </c>
      <c r="C13" s="278"/>
      <c r="D13" s="277">
        <v>0</v>
      </c>
      <c r="E13" s="278"/>
      <c r="F13" s="277">
        <v>0</v>
      </c>
      <c r="G13" s="278"/>
      <c r="H13" s="267">
        <v>0</v>
      </c>
    </row>
    <row r="14" spans="1:9" ht="10.9" customHeight="1" x14ac:dyDescent="0.2">
      <c r="A14" s="54" t="s">
        <v>291</v>
      </c>
      <c r="B14" s="277">
        <v>0</v>
      </c>
      <c r="C14" s="278"/>
      <c r="D14" s="277">
        <v>0</v>
      </c>
      <c r="E14" s="278"/>
      <c r="F14" s="277">
        <v>0</v>
      </c>
      <c r="G14" s="278"/>
      <c r="H14" s="267">
        <v>0</v>
      </c>
    </row>
    <row r="15" spans="1:9" ht="12" customHeight="1" x14ac:dyDescent="0.2">
      <c r="A15" s="5" t="s">
        <v>292</v>
      </c>
      <c r="B15" s="298">
        <v>255031102</v>
      </c>
      <c r="C15" s="299"/>
      <c r="D15" s="294">
        <v>0</v>
      </c>
      <c r="E15" s="295"/>
      <c r="F15" s="294">
        <v>0</v>
      </c>
      <c r="G15" s="295"/>
      <c r="H15" s="268">
        <v>0</v>
      </c>
      <c r="I15" s="3"/>
    </row>
    <row r="16" spans="1:9" ht="24.75" x14ac:dyDescent="0.2">
      <c r="A16" s="56" t="s">
        <v>293</v>
      </c>
      <c r="B16" s="292">
        <f>B6+B15</f>
        <v>255031102</v>
      </c>
      <c r="C16" s="293"/>
      <c r="D16" s="292">
        <f>D6+D15</f>
        <v>0</v>
      </c>
      <c r="E16" s="293"/>
      <c r="F16" s="292">
        <f>F6+F15</f>
        <v>0</v>
      </c>
      <c r="G16" s="293"/>
      <c r="H16" s="270">
        <f t="shared" ref="H16" si="9">H6+H15</f>
        <v>0</v>
      </c>
      <c r="I16" s="7"/>
    </row>
    <row r="17" spans="1:8" ht="19.899999999999999" customHeight="1" x14ac:dyDescent="0.2">
      <c r="A17" s="57" t="s">
        <v>294</v>
      </c>
      <c r="B17" s="277"/>
      <c r="C17" s="278"/>
      <c r="D17" s="277"/>
      <c r="E17" s="278"/>
      <c r="F17" s="277"/>
      <c r="G17" s="278"/>
      <c r="H17" s="267"/>
    </row>
    <row r="18" spans="1:8" ht="13.15" customHeight="1" x14ac:dyDescent="0.2">
      <c r="A18" s="58" t="s">
        <v>295</v>
      </c>
      <c r="B18" s="277">
        <v>0</v>
      </c>
      <c r="C18" s="278"/>
      <c r="D18" s="277">
        <v>0</v>
      </c>
      <c r="E18" s="278"/>
      <c r="F18" s="277">
        <v>0</v>
      </c>
      <c r="G18" s="278"/>
      <c r="H18" s="267">
        <v>0</v>
      </c>
    </row>
    <row r="19" spans="1:8" ht="12" customHeight="1" x14ac:dyDescent="0.2">
      <c r="A19" s="58" t="s">
        <v>296</v>
      </c>
      <c r="B19" s="277">
        <v>0</v>
      </c>
      <c r="C19" s="278"/>
      <c r="D19" s="277">
        <v>0</v>
      </c>
      <c r="E19" s="278"/>
      <c r="F19" s="277">
        <v>0</v>
      </c>
      <c r="G19" s="278"/>
      <c r="H19" s="267">
        <v>0</v>
      </c>
    </row>
    <row r="20" spans="1:8" x14ac:dyDescent="0.2">
      <c r="A20" s="58" t="s">
        <v>297</v>
      </c>
      <c r="B20" s="277">
        <v>0</v>
      </c>
      <c r="C20" s="278"/>
      <c r="D20" s="277">
        <v>0</v>
      </c>
      <c r="E20" s="278"/>
      <c r="F20" s="277">
        <v>0</v>
      </c>
      <c r="G20" s="278"/>
      <c r="H20" s="267">
        <v>0</v>
      </c>
    </row>
    <row r="21" spans="1:8" ht="25.5" x14ac:dyDescent="0.2">
      <c r="A21" s="59" t="s">
        <v>298</v>
      </c>
      <c r="B21" s="277"/>
      <c r="C21" s="278"/>
      <c r="D21" s="277"/>
      <c r="E21" s="278"/>
      <c r="F21" s="277"/>
      <c r="G21" s="278"/>
      <c r="H21" s="267"/>
    </row>
    <row r="22" spans="1:8" ht="13.15" customHeight="1" x14ac:dyDescent="0.2">
      <c r="A22" s="58" t="s">
        <v>299</v>
      </c>
      <c r="B22" s="277">
        <v>0</v>
      </c>
      <c r="C22" s="278"/>
      <c r="D22" s="277">
        <v>0</v>
      </c>
      <c r="E22" s="278"/>
      <c r="F22" s="277">
        <v>0</v>
      </c>
      <c r="G22" s="278"/>
      <c r="H22" s="267">
        <v>0</v>
      </c>
    </row>
    <row r="23" spans="1:8" ht="13.9" customHeight="1" x14ac:dyDescent="0.2">
      <c r="A23" s="58" t="s">
        <v>300</v>
      </c>
      <c r="B23" s="277">
        <v>0</v>
      </c>
      <c r="C23" s="278"/>
      <c r="D23" s="277">
        <v>0</v>
      </c>
      <c r="E23" s="278"/>
      <c r="F23" s="277">
        <v>0</v>
      </c>
      <c r="G23" s="278"/>
      <c r="H23" s="267">
        <v>0</v>
      </c>
    </row>
    <row r="24" spans="1:8" ht="16.5" x14ac:dyDescent="0.2">
      <c r="A24" s="60" t="s">
        <v>301</v>
      </c>
      <c r="B24" s="279">
        <v>0</v>
      </c>
      <c r="C24" s="280"/>
      <c r="D24" s="279">
        <v>0</v>
      </c>
      <c r="E24" s="280"/>
      <c r="F24" s="279">
        <v>0</v>
      </c>
      <c r="G24" s="280"/>
      <c r="H24" s="269">
        <v>0</v>
      </c>
    </row>
    <row r="25" spans="1:8" x14ac:dyDescent="0.2">
      <c r="A25" s="300"/>
      <c r="B25" s="300"/>
      <c r="C25" s="300"/>
      <c r="D25" s="300"/>
      <c r="E25" s="300"/>
      <c r="F25" s="300"/>
      <c r="G25" s="300"/>
      <c r="H25" s="300"/>
    </row>
    <row r="26" spans="1:8" s="1" customFormat="1" ht="31.5" customHeight="1" x14ac:dyDescent="0.2">
      <c r="A26" s="282" t="s">
        <v>131</v>
      </c>
      <c r="B26" s="282"/>
      <c r="C26" s="282"/>
      <c r="D26" s="282"/>
      <c r="E26" s="282"/>
      <c r="F26" s="282"/>
      <c r="G26" s="282"/>
      <c r="H26" s="282"/>
    </row>
    <row r="27" spans="1:8" s="1" customFormat="1" ht="15" customHeight="1" x14ac:dyDescent="0.2">
      <c r="A27" s="281" t="s">
        <v>49</v>
      </c>
      <c r="B27" s="281"/>
      <c r="C27" s="281"/>
      <c r="D27" s="281"/>
      <c r="E27" s="281"/>
      <c r="F27" s="281"/>
      <c r="G27" s="281"/>
      <c r="H27" s="281"/>
    </row>
    <row r="28" spans="1:8" s="1" customFormat="1" ht="7.5" customHeight="1" x14ac:dyDescent="0.2">
      <c r="A28" s="283"/>
      <c r="B28" s="283"/>
      <c r="C28" s="283"/>
      <c r="D28" s="283"/>
      <c r="E28" s="283"/>
      <c r="F28" s="283"/>
      <c r="G28" s="283"/>
      <c r="H28" s="283"/>
    </row>
    <row r="29" spans="1:8" ht="37.9" customHeight="1" x14ac:dyDescent="0.2">
      <c r="A29" s="303" t="s">
        <v>302</v>
      </c>
      <c r="B29" s="304"/>
      <c r="C29" s="303" t="s">
        <v>303</v>
      </c>
      <c r="D29" s="304"/>
      <c r="E29" s="303" t="s">
        <v>304</v>
      </c>
      <c r="F29" s="304"/>
      <c r="G29" s="303" t="s">
        <v>305</v>
      </c>
      <c r="H29" s="304"/>
    </row>
    <row r="30" spans="1:8" ht="18" customHeight="1" x14ac:dyDescent="0.2">
      <c r="A30" s="290" t="s">
        <v>306</v>
      </c>
      <c r="B30" s="291"/>
      <c r="C30" s="284"/>
      <c r="D30" s="285"/>
      <c r="E30" s="284"/>
      <c r="F30" s="285"/>
      <c r="G30" s="284"/>
      <c r="H30" s="285"/>
    </row>
    <row r="31" spans="1:8" ht="13.15" customHeight="1" x14ac:dyDescent="0.2">
      <c r="A31" s="288" t="s">
        <v>307</v>
      </c>
      <c r="B31" s="289"/>
      <c r="C31" s="277">
        <v>0</v>
      </c>
      <c r="D31" s="278"/>
      <c r="E31" s="277">
        <v>0</v>
      </c>
      <c r="F31" s="278"/>
      <c r="G31" s="277">
        <v>0</v>
      </c>
      <c r="H31" s="278"/>
    </row>
    <row r="32" spans="1:8" ht="13.15" customHeight="1" x14ac:dyDescent="0.2">
      <c r="A32" s="288" t="s">
        <v>308</v>
      </c>
      <c r="B32" s="289"/>
      <c r="C32" s="277">
        <v>0</v>
      </c>
      <c r="D32" s="278"/>
      <c r="E32" s="277">
        <v>0</v>
      </c>
      <c r="F32" s="278"/>
      <c r="G32" s="277">
        <v>0</v>
      </c>
      <c r="H32" s="278"/>
    </row>
    <row r="33" spans="1:8" ht="13.15" customHeight="1" x14ac:dyDescent="0.2">
      <c r="A33" s="286" t="s">
        <v>309</v>
      </c>
      <c r="B33" s="287"/>
      <c r="C33" s="279">
        <v>0</v>
      </c>
      <c r="D33" s="280"/>
      <c r="E33" s="279">
        <v>0</v>
      </c>
      <c r="F33" s="280"/>
      <c r="G33" s="279">
        <v>0</v>
      </c>
      <c r="H33" s="280"/>
    </row>
    <row r="34" spans="1:8" x14ac:dyDescent="0.2">
      <c r="A34" s="50"/>
      <c r="B34" s="50"/>
      <c r="C34" s="50"/>
      <c r="D34" s="50"/>
      <c r="E34" s="50"/>
      <c r="F34" s="50"/>
      <c r="G34" s="50"/>
      <c r="H34" s="50"/>
    </row>
    <row r="35" spans="1:8" x14ac:dyDescent="0.2">
      <c r="A35" s="50"/>
      <c r="B35" s="50"/>
      <c r="C35" s="50"/>
      <c r="D35" s="50"/>
      <c r="E35" s="50"/>
      <c r="F35" s="50"/>
      <c r="G35" s="50"/>
      <c r="H35" s="50"/>
    </row>
    <row r="36" spans="1:8" x14ac:dyDescent="0.2">
      <c r="A36" s="50"/>
      <c r="B36" s="50"/>
      <c r="C36" s="50"/>
      <c r="D36" s="50"/>
      <c r="E36" s="50"/>
      <c r="F36" s="50"/>
      <c r="G36" s="50"/>
      <c r="H36" s="50"/>
    </row>
    <row r="37" spans="1:8" x14ac:dyDescent="0.2">
      <c r="A37" s="50"/>
      <c r="B37" s="50"/>
      <c r="C37" s="50"/>
      <c r="D37" s="50"/>
      <c r="E37" s="50"/>
      <c r="F37" s="50"/>
      <c r="G37" s="50"/>
      <c r="H37" s="50"/>
    </row>
    <row r="38" spans="1:8" x14ac:dyDescent="0.2">
      <c r="A38" s="50"/>
      <c r="B38" s="50"/>
      <c r="C38" s="50"/>
      <c r="D38" s="50"/>
      <c r="E38" s="50"/>
      <c r="F38" s="50"/>
      <c r="G38" s="50"/>
      <c r="H38" s="50"/>
    </row>
  </sheetData>
  <mergeCells count="88">
    <mergeCell ref="A29:B29"/>
    <mergeCell ref="E29:F29"/>
    <mergeCell ref="G29:H29"/>
    <mergeCell ref="A1:H1"/>
    <mergeCell ref="A2:H2"/>
    <mergeCell ref="A3:H3"/>
    <mergeCell ref="A4:H4"/>
    <mergeCell ref="B5:C5"/>
    <mergeCell ref="D5:E5"/>
    <mergeCell ref="F5:G5"/>
    <mergeCell ref="C29:D29"/>
    <mergeCell ref="B7:C7"/>
    <mergeCell ref="B8:C8"/>
    <mergeCell ref="B9:C9"/>
    <mergeCell ref="F9:G9"/>
    <mergeCell ref="A25:H25"/>
    <mergeCell ref="B6:C6"/>
    <mergeCell ref="D6:E6"/>
    <mergeCell ref="F6:G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F7:G7"/>
    <mergeCell ref="F8:G8"/>
    <mergeCell ref="F10:G10"/>
    <mergeCell ref="F11:G11"/>
    <mergeCell ref="F12:G12"/>
    <mergeCell ref="F13:G13"/>
    <mergeCell ref="F14:G14"/>
    <mergeCell ref="F15:G15"/>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F21:G21"/>
    <mergeCell ref="F22:G22"/>
    <mergeCell ref="F23:G23"/>
    <mergeCell ref="F24:G24"/>
    <mergeCell ref="F16:G16"/>
    <mergeCell ref="F17:G17"/>
    <mergeCell ref="F18:G18"/>
    <mergeCell ref="F19:G19"/>
    <mergeCell ref="F20:G20"/>
    <mergeCell ref="C30:D30"/>
    <mergeCell ref="G30:H30"/>
    <mergeCell ref="A27:H27"/>
    <mergeCell ref="A26:H26"/>
    <mergeCell ref="A28:H28"/>
    <mergeCell ref="G31:H31"/>
    <mergeCell ref="G32:H32"/>
    <mergeCell ref="G33:H33"/>
    <mergeCell ref="C31:D31"/>
    <mergeCell ref="C32:D32"/>
    <mergeCell ref="C33:D33"/>
    <mergeCell ref="E30:F30"/>
    <mergeCell ref="E31:F31"/>
    <mergeCell ref="E32:F32"/>
    <mergeCell ref="E33:F33"/>
    <mergeCell ref="A33:B33"/>
    <mergeCell ref="A32:B32"/>
    <mergeCell ref="A31:B31"/>
    <mergeCell ref="A30:B30"/>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H24"/>
  <sheetViews>
    <sheetView zoomScale="150" zoomScaleNormal="150" workbookViewId="0">
      <selection activeCell="I1" sqref="I1:P1048576"/>
    </sheetView>
  </sheetViews>
  <sheetFormatPr baseColWidth="10" defaultColWidth="8.83203125" defaultRowHeight="12.75" x14ac:dyDescent="0.2"/>
  <cols>
    <col min="1" max="1" width="40.5" customWidth="1"/>
    <col min="2" max="6" width="9.5" customWidth="1"/>
    <col min="7" max="8" width="11.5" customWidth="1"/>
  </cols>
  <sheetData>
    <row r="1" spans="1:8" x14ac:dyDescent="0.2">
      <c r="A1" s="313" t="s">
        <v>130</v>
      </c>
      <c r="B1" s="314"/>
      <c r="C1" s="314"/>
      <c r="D1" s="314"/>
      <c r="E1" s="314"/>
      <c r="F1" s="314"/>
      <c r="G1" s="314"/>
      <c r="H1" s="314"/>
    </row>
    <row r="2" spans="1:8" x14ac:dyDescent="0.2">
      <c r="A2" s="315" t="s">
        <v>168</v>
      </c>
      <c r="B2" s="316"/>
      <c r="C2" s="316"/>
      <c r="D2" s="316"/>
      <c r="E2" s="316"/>
      <c r="F2" s="316"/>
      <c r="G2" s="316"/>
      <c r="H2" s="316"/>
    </row>
    <row r="3" spans="1:8" x14ac:dyDescent="0.2">
      <c r="A3" s="315" t="s">
        <v>440</v>
      </c>
      <c r="B3" s="316"/>
      <c r="C3" s="316"/>
      <c r="D3" s="316"/>
      <c r="E3" s="316"/>
      <c r="F3" s="316"/>
      <c r="G3" s="316"/>
      <c r="H3" s="316"/>
    </row>
    <row r="4" spans="1:8" x14ac:dyDescent="0.2">
      <c r="A4" s="317" t="s">
        <v>166</v>
      </c>
      <c r="B4" s="318"/>
      <c r="C4" s="318"/>
      <c r="D4" s="318"/>
      <c r="E4" s="318"/>
      <c r="F4" s="318"/>
      <c r="G4" s="318"/>
      <c r="H4" s="318"/>
    </row>
    <row r="5" spans="1:8" ht="69" customHeight="1" x14ac:dyDescent="0.2">
      <c r="A5" s="155" t="s">
        <v>355</v>
      </c>
      <c r="B5" s="155" t="s">
        <v>356</v>
      </c>
      <c r="C5" s="155" t="s">
        <v>357</v>
      </c>
      <c r="D5" s="155" t="s">
        <v>358</v>
      </c>
      <c r="E5" s="155" t="s">
        <v>359</v>
      </c>
      <c r="F5" s="155" t="s">
        <v>360</v>
      </c>
      <c r="G5" s="155" t="s">
        <v>361</v>
      </c>
      <c r="H5" s="155" t="s">
        <v>362</v>
      </c>
    </row>
    <row r="6" spans="1:8" s="4" customFormat="1" ht="17.25" customHeight="1" x14ac:dyDescent="0.2">
      <c r="A6" s="61" t="s">
        <v>310</v>
      </c>
      <c r="B6" s="62"/>
      <c r="C6" s="62"/>
      <c r="D6" s="62"/>
      <c r="E6" s="62">
        <f t="shared" ref="E6:H6" si="0">E7+E8+E9+E10</f>
        <v>0</v>
      </c>
      <c r="F6" s="62"/>
      <c r="G6" s="62">
        <f t="shared" si="0"/>
        <v>0</v>
      </c>
      <c r="H6" s="62">
        <f t="shared" si="0"/>
        <v>0</v>
      </c>
    </row>
    <row r="7" spans="1:8" s="4" customFormat="1" x14ac:dyDescent="0.2">
      <c r="A7" s="63" t="s">
        <v>311</v>
      </c>
      <c r="B7" s="64"/>
      <c r="C7" s="64"/>
      <c r="D7" s="64"/>
      <c r="E7" s="64">
        <v>0</v>
      </c>
      <c r="F7" s="64"/>
      <c r="G7" s="64">
        <v>0</v>
      </c>
      <c r="H7" s="64">
        <v>0</v>
      </c>
    </row>
    <row r="8" spans="1:8" s="4" customFormat="1" x14ac:dyDescent="0.2">
      <c r="A8" s="63" t="s">
        <v>312</v>
      </c>
      <c r="B8" s="64"/>
      <c r="C8" s="64"/>
      <c r="D8" s="64"/>
      <c r="E8" s="64">
        <v>0</v>
      </c>
      <c r="F8" s="64"/>
      <c r="G8" s="64">
        <v>0</v>
      </c>
      <c r="H8" s="64">
        <v>0</v>
      </c>
    </row>
    <row r="9" spans="1:8" s="4" customFormat="1" x14ac:dyDescent="0.2">
      <c r="A9" s="63" t="s">
        <v>313</v>
      </c>
      <c r="B9" s="64"/>
      <c r="C9" s="64"/>
      <c r="D9" s="64"/>
      <c r="E9" s="64">
        <v>0</v>
      </c>
      <c r="F9" s="64"/>
      <c r="G9" s="64">
        <v>0</v>
      </c>
      <c r="H9" s="64">
        <v>0</v>
      </c>
    </row>
    <row r="10" spans="1:8" s="4" customFormat="1" x14ac:dyDescent="0.2">
      <c r="A10" s="63" t="s">
        <v>314</v>
      </c>
      <c r="B10" s="64"/>
      <c r="C10" s="64"/>
      <c r="D10" s="64"/>
      <c r="E10" s="64">
        <v>0</v>
      </c>
      <c r="F10" s="64"/>
      <c r="G10" s="64">
        <v>0</v>
      </c>
      <c r="H10" s="64">
        <v>0</v>
      </c>
    </row>
    <row r="11" spans="1:8" s="4" customFormat="1" x14ac:dyDescent="0.2">
      <c r="A11" s="65" t="s">
        <v>315</v>
      </c>
      <c r="B11" s="62"/>
      <c r="C11" s="62"/>
      <c r="D11" s="62"/>
      <c r="E11" s="62">
        <f t="shared" ref="E11" si="1">E12+E13+E14+E15</f>
        <v>0</v>
      </c>
      <c r="F11" s="62"/>
      <c r="G11" s="62">
        <f t="shared" ref="G11" si="2">G12+G13+G14+G15</f>
        <v>0</v>
      </c>
      <c r="H11" s="62">
        <f t="shared" ref="H11" si="3">H12+H13+H14+H15</f>
        <v>0</v>
      </c>
    </row>
    <row r="12" spans="1:8" s="4" customFormat="1" x14ac:dyDescent="0.2">
      <c r="A12" s="63" t="s">
        <v>316</v>
      </c>
      <c r="B12" s="64"/>
      <c r="C12" s="64"/>
      <c r="D12" s="64"/>
      <c r="E12" s="64">
        <v>0</v>
      </c>
      <c r="F12" s="64"/>
      <c r="G12" s="64">
        <v>0</v>
      </c>
      <c r="H12" s="64">
        <v>0</v>
      </c>
    </row>
    <row r="13" spans="1:8" s="4" customFormat="1" x14ac:dyDescent="0.2">
      <c r="A13" s="63" t="s">
        <v>317</v>
      </c>
      <c r="B13" s="64"/>
      <c r="C13" s="64"/>
      <c r="D13" s="64"/>
      <c r="E13" s="64">
        <v>0</v>
      </c>
      <c r="F13" s="64"/>
      <c r="G13" s="64">
        <v>0</v>
      </c>
      <c r="H13" s="64">
        <v>0</v>
      </c>
    </row>
    <row r="14" spans="1:8" s="4" customFormat="1" x14ac:dyDescent="0.2">
      <c r="A14" s="63" t="s">
        <v>318</v>
      </c>
      <c r="B14" s="64"/>
      <c r="C14" s="64"/>
      <c r="D14" s="64"/>
      <c r="E14" s="64">
        <v>0</v>
      </c>
      <c r="F14" s="64"/>
      <c r="G14" s="64">
        <v>0</v>
      </c>
      <c r="H14" s="64">
        <v>0</v>
      </c>
    </row>
    <row r="15" spans="1:8" s="4" customFormat="1" x14ac:dyDescent="0.2">
      <c r="A15" s="63" t="s">
        <v>319</v>
      </c>
      <c r="B15" s="64"/>
      <c r="C15" s="64"/>
      <c r="D15" s="64"/>
      <c r="E15" s="64">
        <v>0</v>
      </c>
      <c r="F15" s="64"/>
      <c r="G15" s="64">
        <v>0</v>
      </c>
      <c r="H15" s="64">
        <v>0</v>
      </c>
    </row>
    <row r="16" spans="1:8" s="4" customFormat="1" ht="18" x14ac:dyDescent="0.2">
      <c r="A16" s="66" t="s">
        <v>320</v>
      </c>
      <c r="B16" s="67"/>
      <c r="C16" s="67"/>
      <c r="D16" s="67"/>
      <c r="E16" s="67">
        <f t="shared" ref="E16:H16" si="4">E6+E11</f>
        <v>0</v>
      </c>
      <c r="F16" s="67"/>
      <c r="G16" s="67">
        <f t="shared" si="4"/>
        <v>0</v>
      </c>
      <c r="H16" s="67">
        <f t="shared" si="4"/>
        <v>0</v>
      </c>
    </row>
    <row r="17" spans="1:8" s="4" customFormat="1" x14ac:dyDescent="0.2">
      <c r="A17" s="182"/>
      <c r="B17" s="183"/>
      <c r="C17" s="183"/>
      <c r="D17" s="183"/>
      <c r="E17" s="183"/>
      <c r="F17" s="183"/>
      <c r="G17" s="183"/>
      <c r="H17" s="183"/>
    </row>
    <row r="18" spans="1:8" s="4" customFormat="1" x14ac:dyDescent="0.2">
      <c r="A18" s="182"/>
      <c r="B18" s="183"/>
      <c r="C18" s="183"/>
      <c r="D18" s="183"/>
      <c r="E18" s="183"/>
      <c r="F18" s="183"/>
      <c r="G18" s="183"/>
      <c r="H18" s="183"/>
    </row>
    <row r="19" spans="1:8" x14ac:dyDescent="0.2">
      <c r="A19" s="50"/>
      <c r="B19" s="50"/>
      <c r="C19" s="50"/>
      <c r="D19" s="50"/>
      <c r="E19" s="50"/>
      <c r="F19" s="50"/>
      <c r="G19" s="50"/>
      <c r="H19" s="50"/>
    </row>
    <row r="20" spans="1:8" x14ac:dyDescent="0.2">
      <c r="A20" s="50"/>
      <c r="B20" s="50"/>
      <c r="C20" s="50"/>
      <c r="D20" s="50"/>
      <c r="E20" s="50"/>
      <c r="F20" s="50"/>
      <c r="G20" s="50"/>
      <c r="H20" s="50"/>
    </row>
    <row r="21" spans="1:8" x14ac:dyDescent="0.2">
      <c r="A21" s="50"/>
      <c r="B21" s="50"/>
      <c r="C21" s="50"/>
      <c r="D21" s="50"/>
      <c r="E21" s="50"/>
      <c r="F21" s="50"/>
      <c r="G21" s="50"/>
      <c r="H21" s="50"/>
    </row>
    <row r="22" spans="1:8" x14ac:dyDescent="0.2">
      <c r="A22" s="50"/>
      <c r="B22" s="50"/>
      <c r="C22" s="50"/>
      <c r="D22" s="50"/>
      <c r="E22" s="50"/>
      <c r="F22" s="50"/>
      <c r="G22" s="50"/>
      <c r="H22" s="50"/>
    </row>
    <row r="23" spans="1:8" x14ac:dyDescent="0.2">
      <c r="A23" s="50"/>
      <c r="B23" s="50"/>
      <c r="C23" s="50"/>
      <c r="D23" s="50"/>
      <c r="E23" s="50"/>
      <c r="F23" s="50"/>
      <c r="G23" s="50"/>
      <c r="H23" s="50"/>
    </row>
    <row r="24" spans="1:8" x14ac:dyDescent="0.2">
      <c r="A24" s="50"/>
      <c r="B24" s="50"/>
      <c r="C24" s="50"/>
      <c r="D24" s="50"/>
      <c r="E24" s="50"/>
      <c r="F24" s="50"/>
      <c r="G24" s="50"/>
      <c r="H24" s="50"/>
    </row>
  </sheetData>
  <mergeCells count="4">
    <mergeCell ref="A1:H1"/>
    <mergeCell ref="A2:H2"/>
    <mergeCell ref="A3:H3"/>
    <mergeCell ref="A4:H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topLeftCell="A31" zoomScale="160" zoomScaleNormal="160" workbookViewId="0">
      <selection activeCell="I1" sqref="I1:P1048576"/>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23" t="s">
        <v>130</v>
      </c>
      <c r="B1" s="324"/>
      <c r="C1" s="324"/>
      <c r="D1" s="324"/>
      <c r="E1" s="325"/>
    </row>
    <row r="2" spans="1:7" x14ac:dyDescent="0.2">
      <c r="A2" s="337" t="s">
        <v>322</v>
      </c>
      <c r="B2" s="338"/>
      <c r="C2" s="338"/>
      <c r="D2" s="338"/>
      <c r="E2" s="339"/>
    </row>
    <row r="3" spans="1:7" x14ac:dyDescent="0.2">
      <c r="A3" s="337" t="s">
        <v>440</v>
      </c>
      <c r="B3" s="338"/>
      <c r="C3" s="338"/>
      <c r="D3" s="338"/>
      <c r="E3" s="339"/>
    </row>
    <row r="4" spans="1:7" x14ac:dyDescent="0.2">
      <c r="A4" s="349" t="s">
        <v>166</v>
      </c>
      <c r="B4" s="350"/>
      <c r="C4" s="338"/>
      <c r="D4" s="338"/>
      <c r="E4" s="339"/>
    </row>
    <row r="5" spans="1:7" ht="26.25" customHeight="1" x14ac:dyDescent="0.2">
      <c r="A5" s="356" t="s">
        <v>50</v>
      </c>
      <c r="B5" s="357"/>
      <c r="C5" s="156" t="s">
        <v>160</v>
      </c>
      <c r="D5" s="156" t="s">
        <v>106</v>
      </c>
      <c r="E5" s="156" t="s">
        <v>107</v>
      </c>
    </row>
    <row r="6" spans="1:7" ht="19.149999999999999" customHeight="1" x14ac:dyDescent="0.2">
      <c r="A6" s="330" t="s">
        <v>323</v>
      </c>
      <c r="B6" s="331"/>
      <c r="C6" s="68">
        <f>C7+C8+C9</f>
        <v>868378024</v>
      </c>
      <c r="D6" s="68">
        <f>D7+D8+D9</f>
        <v>501818568</v>
      </c>
      <c r="E6" s="68">
        <f t="shared" ref="E6" si="0">E7+E8+E9</f>
        <v>501818568</v>
      </c>
    </row>
    <row r="7" spans="1:7" ht="11.25" customHeight="1" x14ac:dyDescent="0.2">
      <c r="A7" s="332" t="s">
        <v>324</v>
      </c>
      <c r="B7" s="333"/>
      <c r="C7" s="69">
        <f>'FORMATO 5'!B14</f>
        <v>60000000</v>
      </c>
      <c r="D7" s="69">
        <v>43226540</v>
      </c>
      <c r="E7" s="69">
        <v>43226540</v>
      </c>
    </row>
    <row r="8" spans="1:7" ht="12" customHeight="1" x14ac:dyDescent="0.2">
      <c r="A8" s="332" t="s">
        <v>325</v>
      </c>
      <c r="B8" s="334"/>
      <c r="C8" s="70">
        <v>808378024</v>
      </c>
      <c r="D8" s="69">
        <v>458592028</v>
      </c>
      <c r="E8" s="69">
        <v>458592028</v>
      </c>
      <c r="G8" s="3"/>
    </row>
    <row r="9" spans="1:7" ht="13.15" customHeight="1" x14ac:dyDescent="0.2">
      <c r="A9" s="332" t="s">
        <v>326</v>
      </c>
      <c r="B9" s="333"/>
      <c r="C9" s="69">
        <v>0</v>
      </c>
      <c r="D9" s="69">
        <v>0</v>
      </c>
      <c r="E9" s="69">
        <v>0</v>
      </c>
    </row>
    <row r="10" spans="1:7" ht="13.9" customHeight="1" x14ac:dyDescent="0.2">
      <c r="A10" s="335" t="s">
        <v>327</v>
      </c>
      <c r="B10" s="336"/>
      <c r="C10" s="68">
        <f>C11+C12</f>
        <v>868378024</v>
      </c>
      <c r="D10" s="68">
        <f t="shared" ref="D10:E10" si="1">D11+D12</f>
        <v>407617934</v>
      </c>
      <c r="E10" s="68">
        <f t="shared" si="1"/>
        <v>397265541</v>
      </c>
    </row>
    <row r="11" spans="1:7" ht="12" customHeight="1" x14ac:dyDescent="0.2">
      <c r="A11" s="332" t="s">
        <v>328</v>
      </c>
      <c r="B11" s="333"/>
      <c r="C11" s="69">
        <v>60000000</v>
      </c>
      <c r="D11" s="69">
        <v>23038129</v>
      </c>
      <c r="E11" s="69">
        <v>23038129</v>
      </c>
    </row>
    <row r="12" spans="1:7" ht="9.75" customHeight="1" x14ac:dyDescent="0.2">
      <c r="A12" s="332" t="s">
        <v>329</v>
      </c>
      <c r="B12" s="333"/>
      <c r="C12" s="69">
        <v>808378024</v>
      </c>
      <c r="D12" s="69">
        <v>384579805</v>
      </c>
      <c r="E12" s="69">
        <v>374227412</v>
      </c>
    </row>
    <row r="13" spans="1:7" ht="12" customHeight="1" x14ac:dyDescent="0.2">
      <c r="A13" s="344" t="s">
        <v>330</v>
      </c>
      <c r="B13" s="358"/>
      <c r="C13" s="139">
        <f>C14+C15</f>
        <v>0</v>
      </c>
      <c r="D13" s="68">
        <f t="shared" ref="D13:E13" si="2">D14+D15</f>
        <v>9259407</v>
      </c>
      <c r="E13" s="68">
        <f t="shared" si="2"/>
        <v>9259407</v>
      </c>
    </row>
    <row r="14" spans="1:7" ht="13.5" customHeight="1" x14ac:dyDescent="0.2">
      <c r="A14" s="332" t="s">
        <v>331</v>
      </c>
      <c r="B14" s="333"/>
      <c r="C14" s="69">
        <v>0</v>
      </c>
      <c r="D14" s="69">
        <v>458147</v>
      </c>
      <c r="E14" s="69">
        <v>458147</v>
      </c>
    </row>
    <row r="15" spans="1:7" ht="13.5" customHeight="1" x14ac:dyDescent="0.2">
      <c r="A15" s="332" t="s">
        <v>173</v>
      </c>
      <c r="B15" s="333"/>
      <c r="C15" s="141">
        <v>0</v>
      </c>
      <c r="D15" s="69">
        <v>8801260</v>
      </c>
      <c r="E15" s="69">
        <v>8801260</v>
      </c>
    </row>
    <row r="16" spans="1:7" x14ac:dyDescent="0.2">
      <c r="A16" s="344" t="s">
        <v>97</v>
      </c>
      <c r="B16" s="336"/>
      <c r="C16" s="68">
        <f>C6-C10+C13</f>
        <v>0</v>
      </c>
      <c r="D16" s="68">
        <f>D6-D10+D13</f>
        <v>103460041</v>
      </c>
      <c r="E16" s="68">
        <f>E6-E10+E13</f>
        <v>113812434</v>
      </c>
    </row>
    <row r="17" spans="1:5" x14ac:dyDescent="0.2">
      <c r="A17" s="344" t="s">
        <v>96</v>
      </c>
      <c r="B17" s="336"/>
      <c r="C17" s="68">
        <f>C16-C9</f>
        <v>0</v>
      </c>
      <c r="D17" s="68">
        <f t="shared" ref="D17:E17" si="3">D16-D9</f>
        <v>103460041</v>
      </c>
      <c r="E17" s="68">
        <f t="shared" si="3"/>
        <v>113812434</v>
      </c>
    </row>
    <row r="18" spans="1:5" ht="18.75" customHeight="1" x14ac:dyDescent="0.2">
      <c r="A18" s="353" t="s">
        <v>332</v>
      </c>
      <c r="B18" s="352"/>
      <c r="C18" s="72">
        <f>C17-C13</f>
        <v>0</v>
      </c>
      <c r="D18" s="72">
        <f t="shared" ref="D18" si="4">D17-D13</f>
        <v>94200634</v>
      </c>
      <c r="E18" s="72">
        <f>E17-E13</f>
        <v>104553027</v>
      </c>
    </row>
    <row r="19" spans="1:5" ht="9" customHeight="1" x14ac:dyDescent="0.2">
      <c r="A19" s="71"/>
      <c r="B19" s="71"/>
      <c r="C19" s="73"/>
      <c r="D19" s="73"/>
      <c r="E19" s="73"/>
    </row>
    <row r="20" spans="1:5" x14ac:dyDescent="0.2">
      <c r="A20" s="354" t="s">
        <v>164</v>
      </c>
      <c r="B20" s="355"/>
      <c r="C20" s="156" t="s">
        <v>161</v>
      </c>
      <c r="D20" s="156" t="s">
        <v>106</v>
      </c>
      <c r="E20" s="156" t="s">
        <v>108</v>
      </c>
    </row>
    <row r="21" spans="1:5" x14ac:dyDescent="0.2">
      <c r="A21" s="340" t="s">
        <v>169</v>
      </c>
      <c r="B21" s="341"/>
      <c r="C21" s="74">
        <f>C22+C23</f>
        <v>0</v>
      </c>
      <c r="D21" s="74">
        <f t="shared" ref="D21:E21" si="5">D22+D23</f>
        <v>0</v>
      </c>
      <c r="E21" s="74">
        <f t="shared" si="5"/>
        <v>0</v>
      </c>
    </row>
    <row r="22" spans="1:5" x14ac:dyDescent="0.2">
      <c r="A22" s="345" t="s">
        <v>98</v>
      </c>
      <c r="B22" s="346"/>
      <c r="C22" s="75">
        <v>0</v>
      </c>
      <c r="D22" s="74">
        <v>0</v>
      </c>
      <c r="E22" s="74">
        <v>0</v>
      </c>
    </row>
    <row r="23" spans="1:5" ht="16.5" customHeight="1" x14ac:dyDescent="0.2">
      <c r="A23" s="345" t="s">
        <v>99</v>
      </c>
      <c r="B23" s="347"/>
      <c r="C23" s="74">
        <v>0</v>
      </c>
      <c r="D23" s="74">
        <v>0</v>
      </c>
      <c r="E23" s="74">
        <v>0</v>
      </c>
    </row>
    <row r="24" spans="1:5" x14ac:dyDescent="0.2">
      <c r="A24" s="351" t="s">
        <v>333</v>
      </c>
      <c r="B24" s="352"/>
      <c r="C24" s="76">
        <f>C18+C21</f>
        <v>0</v>
      </c>
      <c r="D24" s="76">
        <f>D18+D21</f>
        <v>94200634</v>
      </c>
      <c r="E24" s="76">
        <f t="shared" ref="E24" si="6">E18+E21</f>
        <v>104553027</v>
      </c>
    </row>
    <row r="25" spans="1:5" ht="18" x14ac:dyDescent="0.2">
      <c r="A25" s="356" t="s">
        <v>164</v>
      </c>
      <c r="B25" s="355"/>
      <c r="C25" s="156" t="s">
        <v>162</v>
      </c>
      <c r="D25" s="156" t="s">
        <v>106</v>
      </c>
      <c r="E25" s="156" t="s">
        <v>107</v>
      </c>
    </row>
    <row r="26" spans="1:5" ht="14.25" customHeight="1" x14ac:dyDescent="0.2">
      <c r="A26" s="330" t="s">
        <v>171</v>
      </c>
      <c r="B26" s="331"/>
      <c r="C26" s="76">
        <f>C27+C28</f>
        <v>0</v>
      </c>
      <c r="D26" s="76">
        <f t="shared" ref="D26:E26" si="7">D27+D28</f>
        <v>0</v>
      </c>
      <c r="E26" s="76">
        <f t="shared" si="7"/>
        <v>0</v>
      </c>
    </row>
    <row r="27" spans="1:5" x14ac:dyDescent="0.2">
      <c r="A27" s="326" t="s">
        <v>100</v>
      </c>
      <c r="B27" s="327"/>
      <c r="C27" s="74">
        <v>0</v>
      </c>
      <c r="D27" s="74">
        <v>0</v>
      </c>
      <c r="E27" s="74">
        <v>0</v>
      </c>
    </row>
    <row r="28" spans="1:5" x14ac:dyDescent="0.2">
      <c r="A28" s="326" t="s">
        <v>101</v>
      </c>
      <c r="B28" s="327"/>
      <c r="C28" s="74">
        <v>0</v>
      </c>
      <c r="D28" s="74">
        <v>0</v>
      </c>
      <c r="E28" s="74">
        <v>0</v>
      </c>
    </row>
    <row r="29" spans="1:5" x14ac:dyDescent="0.2">
      <c r="A29" s="328" t="s">
        <v>170</v>
      </c>
      <c r="B29" s="348"/>
      <c r="C29" s="76">
        <f>C30+C31</f>
        <v>0</v>
      </c>
      <c r="D29" s="76">
        <f t="shared" ref="D29:E29" si="8">D30+D31</f>
        <v>0</v>
      </c>
      <c r="E29" s="76">
        <f t="shared" si="8"/>
        <v>0</v>
      </c>
    </row>
    <row r="30" spans="1:5" x14ac:dyDescent="0.2">
      <c r="A30" s="326" t="s">
        <v>103</v>
      </c>
      <c r="B30" s="347"/>
      <c r="C30" s="74">
        <v>0</v>
      </c>
      <c r="D30" s="74">
        <v>0</v>
      </c>
      <c r="E30" s="74">
        <v>0</v>
      </c>
    </row>
    <row r="31" spans="1:5" x14ac:dyDescent="0.2">
      <c r="A31" s="326" t="s">
        <v>102</v>
      </c>
      <c r="B31" s="347"/>
      <c r="C31" s="74">
        <v>0</v>
      </c>
      <c r="D31" s="74">
        <v>0</v>
      </c>
      <c r="E31" s="74">
        <v>0</v>
      </c>
    </row>
    <row r="32" spans="1:5" ht="16.5" customHeight="1" x14ac:dyDescent="0.2">
      <c r="A32" s="319" t="s">
        <v>334</v>
      </c>
      <c r="B32" s="320"/>
      <c r="C32" s="77">
        <f>C26-C29</f>
        <v>0</v>
      </c>
      <c r="D32" s="77">
        <f t="shared" ref="D32:E32" si="9">D26-D29</f>
        <v>0</v>
      </c>
      <c r="E32" s="78">
        <f t="shared" si="9"/>
        <v>0</v>
      </c>
    </row>
    <row r="33" spans="1:5" ht="16.899999999999999" customHeight="1" x14ac:dyDescent="0.2">
      <c r="A33" s="157" t="s">
        <v>164</v>
      </c>
      <c r="B33" s="158"/>
      <c r="C33" s="159" t="s">
        <v>162</v>
      </c>
      <c r="D33" s="159" t="s">
        <v>106</v>
      </c>
      <c r="E33" s="160" t="s">
        <v>163</v>
      </c>
    </row>
    <row r="34" spans="1:5" x14ac:dyDescent="0.2">
      <c r="A34" s="342" t="s">
        <v>324</v>
      </c>
      <c r="B34" s="343"/>
      <c r="C34" s="83">
        <f>C7</f>
        <v>60000000</v>
      </c>
      <c r="D34" s="83">
        <f>D7</f>
        <v>43226540</v>
      </c>
      <c r="E34" s="84">
        <f t="shared" ref="E34" si="10">E7</f>
        <v>43226540</v>
      </c>
    </row>
    <row r="35" spans="1:5" ht="18.75" customHeight="1" x14ac:dyDescent="0.2">
      <c r="A35" s="321" t="s">
        <v>175</v>
      </c>
      <c r="B35" s="322"/>
      <c r="C35" s="79">
        <f>C36-C37</f>
        <v>0</v>
      </c>
      <c r="D35" s="79">
        <f t="shared" ref="D35:E35" si="11">D36-D37</f>
        <v>0</v>
      </c>
      <c r="E35" s="80">
        <f t="shared" si="11"/>
        <v>0</v>
      </c>
    </row>
    <row r="36" spans="1:5" ht="12.75" customHeight="1" x14ac:dyDescent="0.2">
      <c r="A36" s="326" t="s">
        <v>100</v>
      </c>
      <c r="B36" s="327"/>
      <c r="C36" s="79">
        <v>0</v>
      </c>
      <c r="D36" s="79">
        <v>0</v>
      </c>
      <c r="E36" s="80">
        <v>0</v>
      </c>
    </row>
    <row r="37" spans="1:5" x14ac:dyDescent="0.2">
      <c r="A37" s="326" t="s">
        <v>104</v>
      </c>
      <c r="B37" s="327"/>
      <c r="C37" s="79">
        <v>0</v>
      </c>
      <c r="D37" s="79">
        <v>0</v>
      </c>
      <c r="E37" s="80">
        <v>0</v>
      </c>
    </row>
    <row r="38" spans="1:5" x14ac:dyDescent="0.2">
      <c r="A38" s="321" t="s">
        <v>328</v>
      </c>
      <c r="B38" s="322"/>
      <c r="C38" s="79">
        <f>C11</f>
        <v>60000000</v>
      </c>
      <c r="D38" s="79">
        <f>D11</f>
        <v>23038129</v>
      </c>
      <c r="E38" s="80">
        <f t="shared" ref="E38" si="12">E11</f>
        <v>23038129</v>
      </c>
    </row>
    <row r="39" spans="1:5" ht="14.25" customHeight="1" x14ac:dyDescent="0.2">
      <c r="A39" s="321" t="s">
        <v>331</v>
      </c>
      <c r="B39" s="322"/>
      <c r="C39" s="79">
        <f>C14</f>
        <v>0</v>
      </c>
      <c r="D39" s="79">
        <f t="shared" ref="D39:E39" si="13">D14</f>
        <v>458147</v>
      </c>
      <c r="E39" s="80">
        <f t="shared" si="13"/>
        <v>458147</v>
      </c>
    </row>
    <row r="40" spans="1:5" ht="14.25" customHeight="1" x14ac:dyDescent="0.2">
      <c r="A40" s="328" t="s">
        <v>176</v>
      </c>
      <c r="B40" s="329"/>
      <c r="C40" s="81">
        <f>C34+C35-C38+C39</f>
        <v>0</v>
      </c>
      <c r="D40" s="81">
        <f>D34+D35-D38+D39</f>
        <v>20646558</v>
      </c>
      <c r="E40" s="82">
        <f t="shared" ref="E40" si="14">E34+E35-E38+E39</f>
        <v>20646558</v>
      </c>
    </row>
    <row r="41" spans="1:5" ht="17.25" customHeight="1" x14ac:dyDescent="0.2">
      <c r="A41" s="319" t="s">
        <v>105</v>
      </c>
      <c r="B41" s="320"/>
      <c r="C41" s="81">
        <f>C40-C35</f>
        <v>0</v>
      </c>
      <c r="D41" s="81">
        <f>D40-D35</f>
        <v>20646558</v>
      </c>
      <c r="E41" s="82">
        <f t="shared" ref="E41" si="15">E40-E35</f>
        <v>20646558</v>
      </c>
    </row>
    <row r="42" spans="1:5" ht="16.5" customHeight="1" x14ac:dyDescent="0.2">
      <c r="A42" s="161" t="s">
        <v>164</v>
      </c>
      <c r="B42" s="162"/>
      <c r="C42" s="159" t="s">
        <v>162</v>
      </c>
      <c r="D42" s="159" t="s">
        <v>106</v>
      </c>
      <c r="E42" s="160" t="s">
        <v>163</v>
      </c>
    </row>
    <row r="43" spans="1:5" ht="15" customHeight="1" x14ac:dyDescent="0.2">
      <c r="A43" s="321" t="s">
        <v>325</v>
      </c>
      <c r="B43" s="322"/>
      <c r="C43" s="74">
        <f>C8</f>
        <v>808378024</v>
      </c>
      <c r="D43" s="74">
        <f>D8</f>
        <v>458592028</v>
      </c>
      <c r="E43" s="80">
        <f t="shared" ref="E43" si="16">E8</f>
        <v>458592028</v>
      </c>
    </row>
    <row r="44" spans="1:5" ht="18" customHeight="1" x14ac:dyDescent="0.2">
      <c r="A44" s="321" t="s">
        <v>172</v>
      </c>
      <c r="B44" s="348"/>
      <c r="C44" s="74">
        <f>C45-C46</f>
        <v>0</v>
      </c>
      <c r="D44" s="74">
        <f t="shared" ref="D44:E44" si="17">D45-D46</f>
        <v>0</v>
      </c>
      <c r="E44" s="80">
        <f t="shared" si="17"/>
        <v>0</v>
      </c>
    </row>
    <row r="45" spans="1:5" ht="15" customHeight="1" x14ac:dyDescent="0.2">
      <c r="A45" s="326" t="s">
        <v>101</v>
      </c>
      <c r="B45" s="347"/>
      <c r="C45" s="74">
        <f>C28</f>
        <v>0</v>
      </c>
      <c r="D45" s="74">
        <f t="shared" ref="D45:E45" si="18">D28</f>
        <v>0</v>
      </c>
      <c r="E45" s="74">
        <f t="shared" si="18"/>
        <v>0</v>
      </c>
    </row>
    <row r="46" spans="1:5" ht="15" customHeight="1" x14ac:dyDescent="0.2">
      <c r="A46" s="326" t="s">
        <v>102</v>
      </c>
      <c r="B46" s="347"/>
      <c r="C46" s="74">
        <f>C31</f>
        <v>0</v>
      </c>
      <c r="D46" s="74">
        <f>D31</f>
        <v>0</v>
      </c>
      <c r="E46" s="74">
        <f>E31</f>
        <v>0</v>
      </c>
    </row>
    <row r="47" spans="1:5" ht="15" customHeight="1" x14ac:dyDescent="0.2">
      <c r="A47" s="321" t="s">
        <v>329</v>
      </c>
      <c r="B47" s="322"/>
      <c r="C47" s="74">
        <f>C12</f>
        <v>808378024</v>
      </c>
      <c r="D47" s="74">
        <f t="shared" ref="D47:E47" si="19">D12</f>
        <v>384579805</v>
      </c>
      <c r="E47" s="74">
        <f t="shared" si="19"/>
        <v>374227412</v>
      </c>
    </row>
    <row r="48" spans="1:5" ht="15" customHeight="1" x14ac:dyDescent="0.2">
      <c r="A48" s="321" t="s">
        <v>173</v>
      </c>
      <c r="B48" s="322"/>
      <c r="C48" s="74">
        <f>C15</f>
        <v>0</v>
      </c>
      <c r="D48" s="74">
        <v>8801260</v>
      </c>
      <c r="E48" s="74">
        <v>8801260</v>
      </c>
    </row>
    <row r="49" spans="1:5" ht="15" customHeight="1" x14ac:dyDescent="0.2">
      <c r="A49" s="319" t="s">
        <v>174</v>
      </c>
      <c r="B49" s="320"/>
      <c r="C49" s="76">
        <f>C43+C44-C47+C48</f>
        <v>0</v>
      </c>
      <c r="D49" s="76">
        <f>D43+D44-D47+D48</f>
        <v>82813483</v>
      </c>
      <c r="E49" s="76">
        <f>E43+E44-E47+E48</f>
        <v>93165876</v>
      </c>
    </row>
    <row r="50" spans="1:5" ht="18.75" customHeight="1" x14ac:dyDescent="0.2">
      <c r="A50" s="319" t="s">
        <v>109</v>
      </c>
      <c r="B50" s="320"/>
      <c r="C50" s="77">
        <f>C49-C44</f>
        <v>0</v>
      </c>
      <c r="D50" s="77">
        <f>D49-D44</f>
        <v>82813483</v>
      </c>
      <c r="E50" s="77">
        <f>E49-E44</f>
        <v>93165876</v>
      </c>
    </row>
    <row r="51" spans="1:5" x14ac:dyDescent="0.2">
      <c r="A51" s="50"/>
      <c r="B51" s="50"/>
      <c r="C51" s="50"/>
      <c r="D51" s="50"/>
      <c r="E51" s="50"/>
    </row>
    <row r="52" spans="1:5" x14ac:dyDescent="0.2">
      <c r="A52" s="50"/>
      <c r="B52" s="50"/>
      <c r="C52" s="50"/>
      <c r="D52" s="50"/>
      <c r="E52" s="50"/>
    </row>
    <row r="53" spans="1:5" x14ac:dyDescent="0.2">
      <c r="A53" s="50"/>
      <c r="B53" s="50"/>
      <c r="C53" s="50"/>
      <c r="D53" s="50"/>
      <c r="E53" s="50"/>
    </row>
    <row r="54" spans="1:5" x14ac:dyDescent="0.2">
      <c r="A54" s="50"/>
      <c r="B54" s="50"/>
      <c r="C54" s="50"/>
      <c r="D54" s="50"/>
      <c r="E54" s="50"/>
    </row>
    <row r="55" spans="1:5" x14ac:dyDescent="0.2">
      <c r="A55" s="50"/>
      <c r="B55" s="50"/>
      <c r="C55" s="50"/>
      <c r="D55" s="50"/>
      <c r="E55" s="50"/>
    </row>
    <row r="56" spans="1:5" x14ac:dyDescent="0.2">
      <c r="A56" s="50"/>
      <c r="B56" s="50"/>
      <c r="C56" s="50"/>
      <c r="D56" s="50"/>
      <c r="E56" s="50"/>
    </row>
  </sheetData>
  <mergeCells count="47">
    <mergeCell ref="A43:B43"/>
    <mergeCell ref="A46:B46"/>
    <mergeCell ref="A47:B47"/>
    <mergeCell ref="A48:B48"/>
    <mergeCell ref="A44:B44"/>
    <mergeCell ref="A45:B45"/>
    <mergeCell ref="A4:E4"/>
    <mergeCell ref="A24:B24"/>
    <mergeCell ref="A18:B18"/>
    <mergeCell ref="A20:B20"/>
    <mergeCell ref="A25:B25"/>
    <mergeCell ref="A16:B16"/>
    <mergeCell ref="A5:B5"/>
    <mergeCell ref="A11:B11"/>
    <mergeCell ref="A12:B12"/>
    <mergeCell ref="A13:B13"/>
    <mergeCell ref="A14:B14"/>
    <mergeCell ref="A15:B15"/>
    <mergeCell ref="A35:B35"/>
    <mergeCell ref="A34:B34"/>
    <mergeCell ref="A36:B36"/>
    <mergeCell ref="A17:B17"/>
    <mergeCell ref="A22:B22"/>
    <mergeCell ref="A23:B23"/>
    <mergeCell ref="A26:B26"/>
    <mergeCell ref="A27:B27"/>
    <mergeCell ref="A31:B31"/>
    <mergeCell ref="A32:B32"/>
    <mergeCell ref="A29:B29"/>
    <mergeCell ref="A30:B30"/>
    <mergeCell ref="A28:B28"/>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H76"/>
  <sheetViews>
    <sheetView zoomScale="150" zoomScaleNormal="150" workbookViewId="0">
      <selection activeCell="I1" sqref="I1:P1048576"/>
    </sheetView>
  </sheetViews>
  <sheetFormatPr baseColWidth="10" defaultColWidth="8.83203125" defaultRowHeight="12.75" x14ac:dyDescent="0.2"/>
  <cols>
    <col min="1" max="1" width="38.5" customWidth="1"/>
    <col min="2" max="7" width="10.33203125" customWidth="1"/>
    <col min="8" max="8" width="13" bestFit="1" customWidth="1"/>
  </cols>
  <sheetData>
    <row r="1" spans="1:7" ht="10.9" customHeight="1" x14ac:dyDescent="0.2">
      <c r="A1" s="359" t="s">
        <v>130</v>
      </c>
      <c r="B1" s="360"/>
      <c r="C1" s="360"/>
      <c r="D1" s="360"/>
      <c r="E1" s="360"/>
      <c r="F1" s="360"/>
      <c r="G1" s="361"/>
    </row>
    <row r="2" spans="1:7" ht="10.15" customHeight="1" x14ac:dyDescent="0.2">
      <c r="A2" s="362" t="s">
        <v>335</v>
      </c>
      <c r="B2" s="363"/>
      <c r="C2" s="363"/>
      <c r="D2" s="363"/>
      <c r="E2" s="363"/>
      <c r="F2" s="363"/>
      <c r="G2" s="364"/>
    </row>
    <row r="3" spans="1:7" ht="10.15" customHeight="1" x14ac:dyDescent="0.2">
      <c r="A3" s="362" t="s">
        <v>440</v>
      </c>
      <c r="B3" s="363"/>
      <c r="C3" s="363"/>
      <c r="D3" s="363"/>
      <c r="E3" s="363"/>
      <c r="F3" s="363"/>
      <c r="G3" s="364"/>
    </row>
    <row r="4" spans="1:7" ht="10.9" customHeight="1" x14ac:dyDescent="0.2">
      <c r="A4" s="163"/>
      <c r="B4" s="164"/>
      <c r="C4" s="165" t="s">
        <v>166</v>
      </c>
      <c r="D4" s="164"/>
      <c r="E4" s="164"/>
      <c r="F4" s="164"/>
      <c r="G4" s="166"/>
    </row>
    <row r="5" spans="1:7" ht="10.9" customHeight="1" x14ac:dyDescent="0.2">
      <c r="A5" s="365" t="s">
        <v>50</v>
      </c>
      <c r="B5" s="367" t="s">
        <v>363</v>
      </c>
      <c r="C5" s="368"/>
      <c r="D5" s="368"/>
      <c r="E5" s="368"/>
      <c r="F5" s="368"/>
      <c r="G5" s="369" t="s">
        <v>147</v>
      </c>
    </row>
    <row r="6" spans="1:7" ht="19.5" customHeight="1" x14ac:dyDescent="0.2">
      <c r="A6" s="366"/>
      <c r="B6" s="211" t="s">
        <v>364</v>
      </c>
      <c r="C6" s="211" t="s">
        <v>129</v>
      </c>
      <c r="D6" s="211" t="s">
        <v>352</v>
      </c>
      <c r="E6" s="211" t="s">
        <v>106</v>
      </c>
      <c r="F6" s="151" t="s">
        <v>365</v>
      </c>
      <c r="G6" s="370"/>
    </row>
    <row r="7" spans="1:7" ht="10.5" customHeight="1" x14ac:dyDescent="0.2">
      <c r="A7" s="85" t="s">
        <v>0</v>
      </c>
      <c r="B7" s="86"/>
      <c r="C7" s="87" t="s">
        <v>90</v>
      </c>
      <c r="D7" s="86"/>
      <c r="E7" s="86"/>
      <c r="F7" s="88"/>
      <c r="G7" s="86"/>
    </row>
    <row r="8" spans="1:7" ht="10.15" customHeight="1" x14ac:dyDescent="0.2">
      <c r="A8" s="19" t="s">
        <v>1</v>
      </c>
      <c r="B8" s="89">
        <v>0</v>
      </c>
      <c r="C8" s="89">
        <v>0</v>
      </c>
      <c r="D8" s="89">
        <f>B8+C8</f>
        <v>0</v>
      </c>
      <c r="E8" s="89">
        <v>0</v>
      </c>
      <c r="F8" s="89">
        <v>0</v>
      </c>
      <c r="G8" s="89">
        <f>F8-B8</f>
        <v>0</v>
      </c>
    </row>
    <row r="9" spans="1:7" ht="10.9" customHeight="1" x14ac:dyDescent="0.2">
      <c r="A9" s="19" t="s">
        <v>112</v>
      </c>
      <c r="B9" s="89">
        <v>0</v>
      </c>
      <c r="C9" s="89">
        <v>0</v>
      </c>
      <c r="D9" s="89">
        <f t="shared" ref="D9:D13" si="0">B9+C9</f>
        <v>0</v>
      </c>
      <c r="E9" s="89">
        <v>0</v>
      </c>
      <c r="F9" s="89">
        <v>0</v>
      </c>
      <c r="G9" s="89">
        <f t="shared" ref="G9:G11" si="1">F9-B9</f>
        <v>0</v>
      </c>
    </row>
    <row r="10" spans="1:7" ht="10.9" customHeight="1" x14ac:dyDescent="0.2">
      <c r="A10" s="19" t="s">
        <v>2</v>
      </c>
      <c r="B10" s="89">
        <v>0</v>
      </c>
      <c r="C10" s="89">
        <v>0</v>
      </c>
      <c r="D10" s="89">
        <f t="shared" si="0"/>
        <v>0</v>
      </c>
      <c r="E10" s="89">
        <v>0</v>
      </c>
      <c r="F10" s="89">
        <v>0</v>
      </c>
      <c r="G10" s="89">
        <f t="shared" si="1"/>
        <v>0</v>
      </c>
    </row>
    <row r="11" spans="1:7" ht="10.9" customHeight="1" x14ac:dyDescent="0.2">
      <c r="A11" s="19" t="s">
        <v>3</v>
      </c>
      <c r="B11" s="89">
        <v>0</v>
      </c>
      <c r="C11" s="89">
        <v>0</v>
      </c>
      <c r="D11" s="89">
        <f>B11+C11</f>
        <v>0</v>
      </c>
      <c r="E11" s="89">
        <v>0</v>
      </c>
      <c r="F11" s="89">
        <v>0</v>
      </c>
      <c r="G11" s="89">
        <f t="shared" si="1"/>
        <v>0</v>
      </c>
    </row>
    <row r="12" spans="1:7" ht="10.9" customHeight="1" x14ac:dyDescent="0.2">
      <c r="A12" s="19" t="s">
        <v>4</v>
      </c>
      <c r="B12" s="89">
        <v>0</v>
      </c>
      <c r="C12" s="89">
        <v>196788</v>
      </c>
      <c r="D12" s="89">
        <f>B12+C12</f>
        <v>196788</v>
      </c>
      <c r="E12" s="89">
        <v>196788</v>
      </c>
      <c r="F12" s="89">
        <v>196788</v>
      </c>
      <c r="G12" s="89">
        <f>F12-B12</f>
        <v>196788</v>
      </c>
    </row>
    <row r="13" spans="1:7" ht="10.9" customHeight="1" x14ac:dyDescent="0.2">
      <c r="A13" s="19" t="s">
        <v>5</v>
      </c>
      <c r="B13" s="89">
        <v>0</v>
      </c>
      <c r="C13" s="254">
        <v>0</v>
      </c>
      <c r="D13" s="258">
        <f t="shared" si="0"/>
        <v>0</v>
      </c>
      <c r="E13" s="258">
        <v>0</v>
      </c>
      <c r="F13" s="258">
        <v>0</v>
      </c>
      <c r="G13" s="258">
        <f>F13-B13</f>
        <v>0</v>
      </c>
    </row>
    <row r="14" spans="1:7" ht="10.9" customHeight="1" x14ac:dyDescent="0.2">
      <c r="A14" s="19" t="s">
        <v>113</v>
      </c>
      <c r="B14" s="89">
        <v>60000000</v>
      </c>
      <c r="C14" s="257">
        <v>0</v>
      </c>
      <c r="D14" s="254">
        <f>B14+C14</f>
        <v>60000000</v>
      </c>
      <c r="E14" s="254">
        <v>43029752</v>
      </c>
      <c r="F14" s="254">
        <v>43029752</v>
      </c>
      <c r="G14" s="254">
        <f>F14-B14</f>
        <v>-16970248</v>
      </c>
    </row>
    <row r="15" spans="1:7" ht="18.75" customHeight="1" x14ac:dyDescent="0.2">
      <c r="A15" s="19" t="s">
        <v>6</v>
      </c>
      <c r="B15" s="256">
        <f>B16+B17+B18+B19+B20+B21+B22+B23+B24+B25+B26</f>
        <v>0</v>
      </c>
      <c r="C15" s="256">
        <f>C16+C17+C18+C19+C20+C21+C22+C23+C24+C25+C26</f>
        <v>0</v>
      </c>
      <c r="D15" s="256">
        <f>SUM(D16:D26)</f>
        <v>0</v>
      </c>
      <c r="E15" s="256">
        <f t="shared" ref="E15:F15" si="2">E16+E17+E18+E19+E20+E21+E22+E23+E24+E25+E26</f>
        <v>0</v>
      </c>
      <c r="F15" s="256">
        <f t="shared" si="2"/>
        <v>0</v>
      </c>
      <c r="G15" s="256">
        <f>SUM(G16:G26)</f>
        <v>0</v>
      </c>
    </row>
    <row r="16" spans="1:7" ht="9.75" customHeight="1" x14ac:dyDescent="0.2">
      <c r="A16" s="91" t="s">
        <v>7</v>
      </c>
      <c r="B16" s="90">
        <v>0</v>
      </c>
      <c r="C16" s="90">
        <v>0</v>
      </c>
      <c r="D16" s="89">
        <f>B16+C16</f>
        <v>0</v>
      </c>
      <c r="E16" s="90">
        <v>0</v>
      </c>
      <c r="F16" s="90">
        <v>0</v>
      </c>
      <c r="G16" s="89">
        <f>F16-B16</f>
        <v>0</v>
      </c>
    </row>
    <row r="17" spans="1:7" ht="9.75" customHeight="1" x14ac:dyDescent="0.2">
      <c r="A17" s="91" t="s">
        <v>57</v>
      </c>
      <c r="B17" s="90">
        <v>0</v>
      </c>
      <c r="C17" s="90">
        <v>0</v>
      </c>
      <c r="D17" s="89">
        <f t="shared" ref="D17:D26" si="3">B17+C17</f>
        <v>0</v>
      </c>
      <c r="E17" s="90">
        <v>0</v>
      </c>
      <c r="F17" s="90">
        <v>0</v>
      </c>
      <c r="G17" s="89">
        <f t="shared" ref="G17:G33" si="4">F17-B17</f>
        <v>0</v>
      </c>
    </row>
    <row r="18" spans="1:7" ht="9.75" customHeight="1" x14ac:dyDescent="0.2">
      <c r="A18" s="91" t="s">
        <v>51</v>
      </c>
      <c r="B18" s="90">
        <v>0</v>
      </c>
      <c r="C18" s="90">
        <v>0</v>
      </c>
      <c r="D18" s="89">
        <f t="shared" si="3"/>
        <v>0</v>
      </c>
      <c r="E18" s="90">
        <v>0</v>
      </c>
      <c r="F18" s="90">
        <v>0</v>
      </c>
      <c r="G18" s="89">
        <f t="shared" si="4"/>
        <v>0</v>
      </c>
    </row>
    <row r="19" spans="1:7" ht="9.75" customHeight="1" x14ac:dyDescent="0.2">
      <c r="A19" s="91" t="s">
        <v>58</v>
      </c>
      <c r="B19" s="90">
        <v>0</v>
      </c>
      <c r="C19" s="90">
        <v>0</v>
      </c>
      <c r="D19" s="89">
        <f t="shared" si="3"/>
        <v>0</v>
      </c>
      <c r="E19" s="90">
        <v>0</v>
      </c>
      <c r="F19" s="90">
        <v>0</v>
      </c>
      <c r="G19" s="89">
        <f t="shared" si="4"/>
        <v>0</v>
      </c>
    </row>
    <row r="20" spans="1:7" ht="10.9" customHeight="1" x14ac:dyDescent="0.2">
      <c r="A20" s="91" t="s">
        <v>8</v>
      </c>
      <c r="B20" s="90">
        <v>0</v>
      </c>
      <c r="C20" s="90">
        <v>0</v>
      </c>
      <c r="D20" s="89">
        <f t="shared" si="3"/>
        <v>0</v>
      </c>
      <c r="E20" s="90">
        <v>0</v>
      </c>
      <c r="F20" s="90">
        <v>0</v>
      </c>
      <c r="G20" s="89">
        <f t="shared" si="4"/>
        <v>0</v>
      </c>
    </row>
    <row r="21" spans="1:7" ht="9" customHeight="1" x14ac:dyDescent="0.2">
      <c r="A21" s="91" t="s">
        <v>52</v>
      </c>
      <c r="B21" s="90">
        <v>0</v>
      </c>
      <c r="C21" s="90">
        <v>0</v>
      </c>
      <c r="D21" s="89">
        <f t="shared" si="3"/>
        <v>0</v>
      </c>
      <c r="E21" s="90">
        <v>0</v>
      </c>
      <c r="F21" s="90">
        <v>0</v>
      </c>
      <c r="G21" s="89">
        <f t="shared" si="4"/>
        <v>0</v>
      </c>
    </row>
    <row r="22" spans="1:7" ht="10.5" customHeight="1" x14ac:dyDescent="0.2">
      <c r="A22" s="91" t="s">
        <v>9</v>
      </c>
      <c r="B22" s="90">
        <v>0</v>
      </c>
      <c r="C22" s="90">
        <v>0</v>
      </c>
      <c r="D22" s="89">
        <f t="shared" si="3"/>
        <v>0</v>
      </c>
      <c r="E22" s="90">
        <v>0</v>
      </c>
      <c r="F22" s="90">
        <v>0</v>
      </c>
      <c r="G22" s="89">
        <v>0</v>
      </c>
    </row>
    <row r="23" spans="1:7" ht="10.9" customHeight="1" x14ac:dyDescent="0.2">
      <c r="A23" s="91" t="s">
        <v>10</v>
      </c>
      <c r="B23" s="90">
        <v>0</v>
      </c>
      <c r="C23" s="90">
        <v>0</v>
      </c>
      <c r="D23" s="89">
        <f t="shared" si="3"/>
        <v>0</v>
      </c>
      <c r="E23" s="90">
        <v>0</v>
      </c>
      <c r="F23" s="90">
        <v>0</v>
      </c>
      <c r="G23" s="89">
        <f t="shared" si="4"/>
        <v>0</v>
      </c>
    </row>
    <row r="24" spans="1:7" ht="10.9" customHeight="1" x14ac:dyDescent="0.2">
      <c r="A24" s="91" t="s">
        <v>53</v>
      </c>
      <c r="B24" s="90">
        <v>0</v>
      </c>
      <c r="C24" s="90">
        <v>0</v>
      </c>
      <c r="D24" s="89">
        <f t="shared" si="3"/>
        <v>0</v>
      </c>
      <c r="E24" s="90">
        <v>0</v>
      </c>
      <c r="F24" s="90">
        <v>0</v>
      </c>
      <c r="G24" s="89">
        <f t="shared" si="4"/>
        <v>0</v>
      </c>
    </row>
    <row r="25" spans="1:7" ht="10.9" customHeight="1" x14ac:dyDescent="0.2">
      <c r="A25" s="91" t="s">
        <v>54</v>
      </c>
      <c r="B25" s="90">
        <v>0</v>
      </c>
      <c r="C25" s="90">
        <v>0</v>
      </c>
      <c r="D25" s="89">
        <f t="shared" si="3"/>
        <v>0</v>
      </c>
      <c r="E25" s="90">
        <v>0</v>
      </c>
      <c r="F25" s="90">
        <v>0</v>
      </c>
      <c r="G25" s="89">
        <f t="shared" si="4"/>
        <v>0</v>
      </c>
    </row>
    <row r="26" spans="1:7" ht="18" customHeight="1" x14ac:dyDescent="0.2">
      <c r="A26" s="91" t="s">
        <v>11</v>
      </c>
      <c r="B26" s="90">
        <v>0</v>
      </c>
      <c r="C26" s="90">
        <v>0</v>
      </c>
      <c r="D26" s="89">
        <f t="shared" si="3"/>
        <v>0</v>
      </c>
      <c r="E26" s="90">
        <v>0</v>
      </c>
      <c r="F26" s="90">
        <v>0</v>
      </c>
      <c r="G26" s="89">
        <f t="shared" si="4"/>
        <v>0</v>
      </c>
    </row>
    <row r="27" spans="1:7" ht="18" customHeight="1" x14ac:dyDescent="0.2">
      <c r="A27" s="19" t="s">
        <v>12</v>
      </c>
      <c r="B27" s="89">
        <f>B28+B29+B30+B31+B32</f>
        <v>0</v>
      </c>
      <c r="C27" s="89">
        <f t="shared" ref="C27:F27" si="5">C28+C29+C30+C31+C32</f>
        <v>0</v>
      </c>
      <c r="D27" s="89">
        <f>SUM(D28:D32)</f>
        <v>0</v>
      </c>
      <c r="E27" s="89">
        <f t="shared" si="5"/>
        <v>0</v>
      </c>
      <c r="F27" s="89">
        <f t="shared" si="5"/>
        <v>0</v>
      </c>
      <c r="G27" s="89">
        <f>SUM(G28:G32)</f>
        <v>0</v>
      </c>
    </row>
    <row r="28" spans="1:7" ht="10.9" customHeight="1" x14ac:dyDescent="0.2">
      <c r="A28" s="91" t="s">
        <v>59</v>
      </c>
      <c r="B28" s="90">
        <v>0</v>
      </c>
      <c r="C28" s="90">
        <v>0</v>
      </c>
      <c r="D28" s="89">
        <f>B28+C28</f>
        <v>0</v>
      </c>
      <c r="E28" s="90">
        <v>0</v>
      </c>
      <c r="F28" s="90">
        <v>0</v>
      </c>
      <c r="G28" s="89">
        <f t="shared" si="4"/>
        <v>0</v>
      </c>
    </row>
    <row r="29" spans="1:7" ht="10.9" customHeight="1" x14ac:dyDescent="0.2">
      <c r="A29" s="91" t="s">
        <v>55</v>
      </c>
      <c r="B29" s="90">
        <v>0</v>
      </c>
      <c r="C29" s="90">
        <v>0</v>
      </c>
      <c r="D29" s="89">
        <f t="shared" ref="D29:D33" si="6">B29+C29</f>
        <v>0</v>
      </c>
      <c r="E29" s="90">
        <v>0</v>
      </c>
      <c r="F29" s="90">
        <v>0</v>
      </c>
      <c r="G29" s="89">
        <f>F29-B29</f>
        <v>0</v>
      </c>
    </row>
    <row r="30" spans="1:7" ht="10.9" customHeight="1" x14ac:dyDescent="0.2">
      <c r="A30" s="91" t="s">
        <v>56</v>
      </c>
      <c r="B30" s="90">
        <v>0</v>
      </c>
      <c r="C30" s="90">
        <v>0</v>
      </c>
      <c r="D30" s="89">
        <f t="shared" si="6"/>
        <v>0</v>
      </c>
      <c r="E30" s="90">
        <v>0</v>
      </c>
      <c r="F30" s="90">
        <v>0</v>
      </c>
      <c r="G30" s="89">
        <f t="shared" si="4"/>
        <v>0</v>
      </c>
    </row>
    <row r="31" spans="1:7" ht="11.25" customHeight="1" x14ac:dyDescent="0.2">
      <c r="A31" s="91" t="s">
        <v>13</v>
      </c>
      <c r="B31" s="90">
        <v>0</v>
      </c>
      <c r="C31" s="90">
        <v>0</v>
      </c>
      <c r="D31" s="89">
        <f t="shared" si="6"/>
        <v>0</v>
      </c>
      <c r="E31" s="90">
        <v>0</v>
      </c>
      <c r="F31" s="90">
        <v>0</v>
      </c>
      <c r="G31" s="89">
        <f t="shared" si="4"/>
        <v>0</v>
      </c>
    </row>
    <row r="32" spans="1:7" ht="9.75" customHeight="1" x14ac:dyDescent="0.2">
      <c r="A32" s="91" t="s">
        <v>60</v>
      </c>
      <c r="B32" s="90">
        <v>0</v>
      </c>
      <c r="C32" s="90">
        <v>0</v>
      </c>
      <c r="D32" s="89">
        <f t="shared" si="6"/>
        <v>0</v>
      </c>
      <c r="E32" s="90">
        <v>0</v>
      </c>
      <c r="F32" s="90">
        <v>0</v>
      </c>
      <c r="G32" s="89">
        <f t="shared" si="4"/>
        <v>0</v>
      </c>
    </row>
    <row r="33" spans="1:7" ht="9.75" customHeight="1" x14ac:dyDescent="0.2">
      <c r="A33" s="19" t="s">
        <v>91</v>
      </c>
      <c r="B33" s="90">
        <v>0</v>
      </c>
      <c r="C33" s="90">
        <v>0</v>
      </c>
      <c r="D33" s="89">
        <f t="shared" si="6"/>
        <v>0</v>
      </c>
      <c r="E33" s="90">
        <v>0</v>
      </c>
      <c r="F33" s="90">
        <v>0</v>
      </c>
      <c r="G33" s="89">
        <f t="shared" si="4"/>
        <v>0</v>
      </c>
    </row>
    <row r="34" spans="1:7" ht="10.5" customHeight="1" x14ac:dyDescent="0.2">
      <c r="A34" s="19" t="s">
        <v>114</v>
      </c>
      <c r="B34" s="90">
        <f>B35</f>
        <v>0</v>
      </c>
      <c r="C34" s="90">
        <f>C35</f>
        <v>0</v>
      </c>
      <c r="D34" s="90">
        <f>D35</f>
        <v>0</v>
      </c>
      <c r="E34" s="90">
        <f>E35</f>
        <v>0</v>
      </c>
      <c r="F34" s="90">
        <f t="shared" ref="F34:G34" si="7">F35</f>
        <v>0</v>
      </c>
      <c r="G34" s="90">
        <f t="shared" si="7"/>
        <v>0</v>
      </c>
    </row>
    <row r="35" spans="1:7" ht="9" customHeight="1" x14ac:dyDescent="0.2">
      <c r="A35" s="91" t="s">
        <v>115</v>
      </c>
      <c r="B35" s="90">
        <v>0</v>
      </c>
      <c r="C35" s="90">
        <v>0</v>
      </c>
      <c r="D35" s="89">
        <f t="shared" ref="D35" si="8">B35+C35</f>
        <v>0</v>
      </c>
      <c r="E35" s="90">
        <v>0</v>
      </c>
      <c r="F35" s="90">
        <v>0</v>
      </c>
      <c r="G35" s="89">
        <f>F35-B35</f>
        <v>0</v>
      </c>
    </row>
    <row r="36" spans="1:7" ht="9.75" customHeight="1" x14ac:dyDescent="0.2">
      <c r="A36" s="19" t="s">
        <v>116</v>
      </c>
      <c r="B36" s="90">
        <f>B37+B38</f>
        <v>0</v>
      </c>
      <c r="C36" s="90">
        <f t="shared" ref="C36:G36" si="9">C37+C38</f>
        <v>0</v>
      </c>
      <c r="D36" s="89">
        <f t="shared" si="9"/>
        <v>0</v>
      </c>
      <c r="E36" s="90">
        <f t="shared" si="9"/>
        <v>0</v>
      </c>
      <c r="F36" s="90">
        <f t="shared" si="9"/>
        <v>0</v>
      </c>
      <c r="G36" s="89">
        <f t="shared" si="9"/>
        <v>0</v>
      </c>
    </row>
    <row r="37" spans="1:7" ht="9.75" customHeight="1" x14ac:dyDescent="0.2">
      <c r="A37" s="91" t="s">
        <v>110</v>
      </c>
      <c r="B37" s="90">
        <v>0</v>
      </c>
      <c r="C37" s="90">
        <v>0</v>
      </c>
      <c r="D37" s="89">
        <v>0</v>
      </c>
      <c r="E37" s="90">
        <v>0</v>
      </c>
      <c r="F37" s="90">
        <v>0</v>
      </c>
      <c r="G37" s="89">
        <v>0</v>
      </c>
    </row>
    <row r="38" spans="1:7" ht="9.75" customHeight="1" x14ac:dyDescent="0.2">
      <c r="A38" s="91" t="s">
        <v>111</v>
      </c>
      <c r="B38" s="90">
        <v>0</v>
      </c>
      <c r="C38" s="90">
        <v>0</v>
      </c>
      <c r="D38" s="90">
        <v>0</v>
      </c>
      <c r="E38" s="90">
        <v>0</v>
      </c>
      <c r="F38" s="90">
        <v>0</v>
      </c>
      <c r="G38" s="90">
        <v>0</v>
      </c>
    </row>
    <row r="39" spans="1:7" ht="17.25" customHeight="1" x14ac:dyDescent="0.2">
      <c r="A39" s="92" t="s">
        <v>122</v>
      </c>
      <c r="B39" s="93">
        <f t="shared" ref="B39:G39" si="10">B8+B9+B10+B11+B12+B13+B14+B15+B27+B33+B34+B36</f>
        <v>60000000</v>
      </c>
      <c r="C39" s="93">
        <f>C8+C9+C10+C11+C12+C13+C14+C15+C27+C33+C34+C36</f>
        <v>196788</v>
      </c>
      <c r="D39" s="93">
        <f t="shared" si="10"/>
        <v>60196788</v>
      </c>
      <c r="E39" s="93">
        <f t="shared" si="10"/>
        <v>43226540</v>
      </c>
      <c r="F39" s="93">
        <f t="shared" si="10"/>
        <v>43226540</v>
      </c>
      <c r="G39" s="93">
        <f t="shared" si="10"/>
        <v>-16773460</v>
      </c>
    </row>
    <row r="40" spans="1:7" ht="10.5" customHeight="1" x14ac:dyDescent="0.2">
      <c r="A40" s="94" t="s">
        <v>61</v>
      </c>
      <c r="B40" s="95"/>
      <c r="C40" s="95"/>
      <c r="D40" s="95"/>
      <c r="E40" s="95"/>
      <c r="F40" s="96"/>
      <c r="G40" s="95"/>
    </row>
    <row r="41" spans="1:7" ht="4.5" customHeight="1" x14ac:dyDescent="0.2">
      <c r="A41" s="92"/>
      <c r="B41" s="95"/>
      <c r="C41" s="95"/>
      <c r="D41" s="95"/>
      <c r="E41" s="95"/>
      <c r="F41" s="96"/>
      <c r="G41" s="95"/>
    </row>
    <row r="42" spans="1:7" ht="9.75" customHeight="1" x14ac:dyDescent="0.2">
      <c r="A42" s="92" t="s">
        <v>62</v>
      </c>
      <c r="B42" s="95"/>
      <c r="C42" s="95"/>
      <c r="D42" s="95"/>
      <c r="E42" s="95"/>
      <c r="F42" s="96"/>
      <c r="G42" s="95"/>
    </row>
    <row r="43" spans="1:7" ht="10.5" customHeight="1" x14ac:dyDescent="0.2">
      <c r="A43" s="19" t="s">
        <v>117</v>
      </c>
      <c r="B43" s="97">
        <f>B44+B45+B46+B47+B48+B49+B50+B51</f>
        <v>0</v>
      </c>
      <c r="C43" s="255">
        <v>0</v>
      </c>
      <c r="D43" s="255">
        <f>D44+D45+D46+D47+D48+D49+D50+D51</f>
        <v>0</v>
      </c>
      <c r="E43" s="255">
        <f>E44+E45+E46+E47+E48+E49+E50+E51</f>
        <v>0</v>
      </c>
      <c r="F43" s="255">
        <f t="shared" ref="F43:G43" si="11">F44+F45+F46+F47+F48+F49+F50+F51</f>
        <v>0</v>
      </c>
      <c r="G43" s="255">
        <f t="shared" si="11"/>
        <v>0</v>
      </c>
    </row>
    <row r="44" spans="1:7" ht="19.5" customHeight="1" x14ac:dyDescent="0.2">
      <c r="A44" s="91" t="s">
        <v>63</v>
      </c>
      <c r="B44" s="97">
        <v>0</v>
      </c>
      <c r="C44" s="97">
        <v>0</v>
      </c>
      <c r="D44" s="89">
        <f t="shared" ref="D44:D49" si="12">B44+C44</f>
        <v>0</v>
      </c>
      <c r="E44" s="97">
        <v>0</v>
      </c>
      <c r="F44" s="97">
        <v>0</v>
      </c>
      <c r="G44" s="89">
        <f>F44-B44</f>
        <v>0</v>
      </c>
    </row>
    <row r="45" spans="1:7" ht="16.5" customHeight="1" x14ac:dyDescent="0.2">
      <c r="A45" s="91" t="s">
        <v>64</v>
      </c>
      <c r="B45" s="97">
        <v>0</v>
      </c>
      <c r="C45" s="97">
        <v>0</v>
      </c>
      <c r="D45" s="89">
        <f t="shared" si="12"/>
        <v>0</v>
      </c>
      <c r="E45" s="97">
        <v>0</v>
      </c>
      <c r="F45" s="97">
        <v>0</v>
      </c>
      <c r="G45" s="89">
        <f t="shared" ref="G45:G55" si="13">F45-B45</f>
        <v>0</v>
      </c>
    </row>
    <row r="46" spans="1:7" ht="15.75" customHeight="1" x14ac:dyDescent="0.2">
      <c r="A46" s="91" t="s">
        <v>321</v>
      </c>
      <c r="B46" s="97">
        <v>0</v>
      </c>
      <c r="C46" s="97">
        <v>0</v>
      </c>
      <c r="D46" s="89">
        <f t="shared" si="12"/>
        <v>0</v>
      </c>
      <c r="E46" s="97">
        <v>0</v>
      </c>
      <c r="F46" s="97">
        <v>0</v>
      </c>
      <c r="G46" s="89">
        <f t="shared" si="13"/>
        <v>0</v>
      </c>
    </row>
    <row r="47" spans="1:7" ht="24.75" x14ac:dyDescent="0.2">
      <c r="A47" s="91" t="s">
        <v>65</v>
      </c>
      <c r="B47" s="97">
        <v>0</v>
      </c>
      <c r="C47" s="97">
        <v>0</v>
      </c>
      <c r="D47" s="89">
        <f t="shared" si="12"/>
        <v>0</v>
      </c>
      <c r="E47" s="97">
        <v>0</v>
      </c>
      <c r="F47" s="97">
        <v>0</v>
      </c>
      <c r="G47" s="89">
        <f t="shared" si="13"/>
        <v>0</v>
      </c>
    </row>
    <row r="48" spans="1:7" ht="10.5" customHeight="1" x14ac:dyDescent="0.2">
      <c r="A48" s="91" t="s">
        <v>66</v>
      </c>
      <c r="B48" s="97">
        <v>0</v>
      </c>
      <c r="C48" s="255">
        <v>0</v>
      </c>
      <c r="D48" s="254">
        <f>B48+C48</f>
        <v>0</v>
      </c>
      <c r="E48" s="255">
        <v>0</v>
      </c>
      <c r="F48" s="255">
        <v>0</v>
      </c>
      <c r="G48" s="254">
        <f>F48-B48</f>
        <v>0</v>
      </c>
    </row>
    <row r="49" spans="1:7" ht="16.5" x14ac:dyDescent="0.2">
      <c r="A49" s="91" t="s">
        <v>67</v>
      </c>
      <c r="B49" s="97">
        <v>0</v>
      </c>
      <c r="C49" s="97">
        <v>0</v>
      </c>
      <c r="D49" s="89">
        <f t="shared" si="12"/>
        <v>0</v>
      </c>
      <c r="E49" s="97">
        <v>0</v>
      </c>
      <c r="F49" s="97">
        <v>0</v>
      </c>
      <c r="G49" s="89">
        <f t="shared" si="13"/>
        <v>0</v>
      </c>
    </row>
    <row r="50" spans="1:7" ht="16.5" x14ac:dyDescent="0.2">
      <c r="A50" s="91" t="s">
        <v>68</v>
      </c>
      <c r="B50" s="97">
        <v>0</v>
      </c>
      <c r="C50" s="97">
        <v>0</v>
      </c>
      <c r="D50" s="17">
        <f>B50+C50</f>
        <v>0</v>
      </c>
      <c r="E50" s="97">
        <v>0</v>
      </c>
      <c r="F50" s="97">
        <v>0</v>
      </c>
      <c r="G50" s="17">
        <f t="shared" si="13"/>
        <v>0</v>
      </c>
    </row>
    <row r="51" spans="1:7" ht="16.5" x14ac:dyDescent="0.2">
      <c r="A51" s="91" t="s">
        <v>69</v>
      </c>
      <c r="B51" s="97">
        <v>0</v>
      </c>
      <c r="C51" s="97">
        <v>0</v>
      </c>
      <c r="D51" s="17">
        <f>B51+C51</f>
        <v>0</v>
      </c>
      <c r="E51" s="97">
        <v>0</v>
      </c>
      <c r="F51" s="97">
        <v>0</v>
      </c>
      <c r="G51" s="17">
        <f t="shared" si="13"/>
        <v>0</v>
      </c>
    </row>
    <row r="52" spans="1:7" ht="10.5" customHeight="1" x14ac:dyDescent="0.2">
      <c r="A52" s="19" t="s">
        <v>118</v>
      </c>
      <c r="B52" s="98">
        <f>B53+B54+B55+B56</f>
        <v>0</v>
      </c>
      <c r="C52" s="98">
        <v>0</v>
      </c>
      <c r="D52" s="98">
        <f>D53+D54+D55+D56</f>
        <v>0</v>
      </c>
      <c r="E52" s="98">
        <f t="shared" ref="E52:G52" si="14">E53+E54+E55+E56</f>
        <v>0</v>
      </c>
      <c r="F52" s="98">
        <f t="shared" si="14"/>
        <v>0</v>
      </c>
      <c r="G52" s="98">
        <f t="shared" si="14"/>
        <v>0</v>
      </c>
    </row>
    <row r="53" spans="1:7" ht="10.5" customHeight="1" x14ac:dyDescent="0.2">
      <c r="A53" s="91" t="s">
        <v>95</v>
      </c>
      <c r="B53" s="98">
        <v>0</v>
      </c>
      <c r="C53" s="98">
        <v>0</v>
      </c>
      <c r="D53" s="17">
        <f>B53+C53</f>
        <v>0</v>
      </c>
      <c r="E53" s="98">
        <v>0</v>
      </c>
      <c r="F53" s="99">
        <v>0</v>
      </c>
      <c r="G53" s="17">
        <f t="shared" si="13"/>
        <v>0</v>
      </c>
    </row>
    <row r="54" spans="1:7" ht="11.25" customHeight="1" x14ac:dyDescent="0.2">
      <c r="A54" s="91" t="s">
        <v>94</v>
      </c>
      <c r="B54" s="98">
        <v>0</v>
      </c>
      <c r="C54" s="98">
        <v>0</v>
      </c>
      <c r="D54" s="17">
        <f>B54+C54</f>
        <v>0</v>
      </c>
      <c r="E54" s="98">
        <v>0</v>
      </c>
      <c r="F54" s="99">
        <v>0</v>
      </c>
      <c r="G54" s="17">
        <f t="shared" si="13"/>
        <v>0</v>
      </c>
    </row>
    <row r="55" spans="1:7" ht="10.5" customHeight="1" x14ac:dyDescent="0.2">
      <c r="A55" s="91" t="s">
        <v>93</v>
      </c>
      <c r="B55" s="98">
        <v>0</v>
      </c>
      <c r="C55" s="212">
        <v>0</v>
      </c>
      <c r="D55" s="205">
        <f>B55+C55</f>
        <v>0</v>
      </c>
      <c r="E55" s="212">
        <v>0</v>
      </c>
      <c r="F55" s="212">
        <v>0</v>
      </c>
      <c r="G55" s="214">
        <f t="shared" si="13"/>
        <v>0</v>
      </c>
    </row>
    <row r="56" spans="1:7" ht="9.75" customHeight="1" x14ac:dyDescent="0.2">
      <c r="A56" s="91" t="s">
        <v>92</v>
      </c>
      <c r="B56" s="17">
        <v>0</v>
      </c>
      <c r="C56" s="205">
        <v>0</v>
      </c>
      <c r="D56" s="213">
        <f>B56+C56</f>
        <v>0</v>
      </c>
      <c r="E56" s="205">
        <v>0</v>
      </c>
      <c r="F56" s="205">
        <v>0</v>
      </c>
      <c r="G56" s="213">
        <f>+F56-B56</f>
        <v>0</v>
      </c>
    </row>
    <row r="57" spans="1:7" ht="11.25" customHeight="1" x14ac:dyDescent="0.2">
      <c r="A57" s="19" t="s">
        <v>119</v>
      </c>
      <c r="B57" s="98">
        <f>B58+B59</f>
        <v>0</v>
      </c>
      <c r="C57" s="98">
        <f t="shared" ref="C57:F57" si="15">C58+C59</f>
        <v>0</v>
      </c>
      <c r="D57" s="98">
        <f>D58+D59</f>
        <v>0</v>
      </c>
      <c r="E57" s="98">
        <f t="shared" si="15"/>
        <v>0</v>
      </c>
      <c r="F57" s="98">
        <f t="shared" si="15"/>
        <v>0</v>
      </c>
      <c r="G57" s="98">
        <f>G58+G59</f>
        <v>0</v>
      </c>
    </row>
    <row r="58" spans="1:7" ht="16.5" x14ac:dyDescent="0.2">
      <c r="A58" s="91" t="s">
        <v>70</v>
      </c>
      <c r="B58" s="98">
        <v>0</v>
      </c>
      <c r="C58" s="98">
        <v>0</v>
      </c>
      <c r="D58" s="17">
        <f t="shared" ref="D58:D59" si="16">B58+C58</f>
        <v>0</v>
      </c>
      <c r="E58" s="98">
        <v>0</v>
      </c>
      <c r="F58" s="99">
        <v>0</v>
      </c>
      <c r="G58" s="17">
        <f t="shared" ref="G58:G59" si="17">F58-B58</f>
        <v>0</v>
      </c>
    </row>
    <row r="59" spans="1:7" ht="10.5" customHeight="1" x14ac:dyDescent="0.2">
      <c r="A59" s="91" t="s">
        <v>71</v>
      </c>
      <c r="B59" s="98">
        <v>0</v>
      </c>
      <c r="C59" s="98">
        <v>0</v>
      </c>
      <c r="D59" s="17">
        <f t="shared" si="16"/>
        <v>0</v>
      </c>
      <c r="E59" s="98">
        <v>0</v>
      </c>
      <c r="F59" s="99">
        <v>0</v>
      </c>
      <c r="G59" s="17">
        <f t="shared" si="17"/>
        <v>0</v>
      </c>
    </row>
    <row r="60" spans="1:7" ht="16.5" x14ac:dyDescent="0.2">
      <c r="A60" s="19" t="s">
        <v>120</v>
      </c>
      <c r="B60" s="17">
        <v>808378024</v>
      </c>
      <c r="C60" s="17">
        <v>22124421</v>
      </c>
      <c r="D60" s="98">
        <f>B60+C60</f>
        <v>830502445</v>
      </c>
      <c r="E60" s="17">
        <v>455259114</v>
      </c>
      <c r="F60" s="17">
        <v>455259114</v>
      </c>
      <c r="G60" s="98">
        <f>+F60-B60</f>
        <v>-353118910</v>
      </c>
    </row>
    <row r="61" spans="1:7" x14ac:dyDescent="0.2">
      <c r="A61" s="19" t="s">
        <v>121</v>
      </c>
      <c r="B61" s="98">
        <v>0</v>
      </c>
      <c r="C61" s="98">
        <v>3332915</v>
      </c>
      <c r="D61" s="17">
        <f t="shared" ref="D61" si="18">B61+C61</f>
        <v>3332915</v>
      </c>
      <c r="E61" s="98">
        <v>3332915</v>
      </c>
      <c r="F61" s="99">
        <v>3332915</v>
      </c>
      <c r="G61" s="17">
        <f t="shared" ref="G61" si="19">F61-B61</f>
        <v>3332915</v>
      </c>
    </row>
    <row r="62" spans="1:7" ht="16.5" x14ac:dyDescent="0.2">
      <c r="A62" s="92" t="s">
        <v>123</v>
      </c>
      <c r="B62" s="100">
        <f t="shared" ref="B62:G62" si="20">B43+B52+B57+B60+B61</f>
        <v>808378024</v>
      </c>
      <c r="C62" s="100">
        <f>C43+C52+C57+C60+C61</f>
        <v>25457336</v>
      </c>
      <c r="D62" s="100">
        <f t="shared" si="20"/>
        <v>833835360</v>
      </c>
      <c r="E62" s="100">
        <f>E43+E52+E57+E60+E61</f>
        <v>458592029</v>
      </c>
      <c r="F62" s="100">
        <f t="shared" si="20"/>
        <v>458592029</v>
      </c>
      <c r="G62" s="100">
        <f t="shared" si="20"/>
        <v>-349785995</v>
      </c>
    </row>
    <row r="63" spans="1:7" ht="9.75" customHeight="1" x14ac:dyDescent="0.2">
      <c r="A63" s="92" t="s">
        <v>72</v>
      </c>
      <c r="B63" s="100">
        <f>B64</f>
        <v>0</v>
      </c>
      <c r="C63" s="100">
        <f>C64</f>
        <v>9295146</v>
      </c>
      <c r="D63" s="100">
        <f>D64</f>
        <v>9295146</v>
      </c>
      <c r="E63" s="100">
        <f t="shared" ref="E63:G63" si="21">E64</f>
        <v>0</v>
      </c>
      <c r="F63" s="100">
        <f t="shared" si="21"/>
        <v>0</v>
      </c>
      <c r="G63" s="100">
        <f t="shared" si="21"/>
        <v>0</v>
      </c>
    </row>
    <row r="64" spans="1:7" x14ac:dyDescent="0.2">
      <c r="A64" s="19" t="s">
        <v>73</v>
      </c>
      <c r="B64" s="98">
        <v>0</v>
      </c>
      <c r="C64" s="98">
        <v>9295146</v>
      </c>
      <c r="D64" s="17">
        <f>B64+C64</f>
        <v>9295146</v>
      </c>
      <c r="E64" s="98">
        <v>0</v>
      </c>
      <c r="F64" s="99">
        <v>0</v>
      </c>
      <c r="G64" s="17">
        <f t="shared" ref="G64" si="22">F64-B64</f>
        <v>0</v>
      </c>
    </row>
    <row r="65" spans="1:8" ht="10.5" customHeight="1" x14ac:dyDescent="0.2">
      <c r="A65" s="92" t="s">
        <v>74</v>
      </c>
      <c r="B65" s="100">
        <f>B39+B62+B63</f>
        <v>868378024</v>
      </c>
      <c r="C65" s="100">
        <f>C39+C62+C63</f>
        <v>34949270</v>
      </c>
      <c r="D65" s="100">
        <f t="shared" ref="D65" si="23">D39+D62+D63</f>
        <v>903327294</v>
      </c>
      <c r="E65" s="100">
        <f>E39+E62+E63</f>
        <v>501818569</v>
      </c>
      <c r="F65" s="100">
        <f>F39+F62+F63</f>
        <v>501818569</v>
      </c>
      <c r="G65" s="100">
        <f>G39+G62+G63</f>
        <v>-366559455</v>
      </c>
      <c r="H65" s="188"/>
    </row>
    <row r="66" spans="1:8" ht="9" customHeight="1" x14ac:dyDescent="0.2">
      <c r="A66" s="101" t="s">
        <v>75</v>
      </c>
      <c r="B66" s="98"/>
      <c r="C66" s="98"/>
      <c r="D66" s="98"/>
      <c r="E66" s="98"/>
      <c r="F66" s="99"/>
      <c r="G66" s="98"/>
    </row>
    <row r="67" spans="1:8" ht="16.5" x14ac:dyDescent="0.2">
      <c r="A67" s="19" t="s">
        <v>76</v>
      </c>
      <c r="B67" s="98">
        <v>0</v>
      </c>
      <c r="C67" s="98">
        <v>9295146</v>
      </c>
      <c r="D67" s="17">
        <f t="shared" ref="D67:D68" si="24">B67+C67</f>
        <v>9295146</v>
      </c>
      <c r="E67" s="98">
        <v>0</v>
      </c>
      <c r="F67" s="98">
        <v>0</v>
      </c>
      <c r="G67" s="17">
        <f t="shared" ref="G67:G68" si="25">F67-B67</f>
        <v>0</v>
      </c>
    </row>
    <row r="68" spans="1:8" ht="16.5" x14ac:dyDescent="0.2">
      <c r="A68" s="19" t="s">
        <v>77</v>
      </c>
      <c r="B68" s="98">
        <v>0</v>
      </c>
      <c r="C68" s="98">
        <v>0</v>
      </c>
      <c r="D68" s="17">
        <f t="shared" si="24"/>
        <v>0</v>
      </c>
      <c r="E68" s="98">
        <v>0</v>
      </c>
      <c r="F68" s="98">
        <v>0</v>
      </c>
      <c r="G68" s="17">
        <f t="shared" si="25"/>
        <v>0</v>
      </c>
    </row>
    <row r="69" spans="1:8" ht="12" customHeight="1" x14ac:dyDescent="0.2">
      <c r="A69" s="102" t="s">
        <v>78</v>
      </c>
      <c r="B69" s="103">
        <f>B67+B68</f>
        <v>0</v>
      </c>
      <c r="C69" s="103">
        <f t="shared" ref="C69:G69" si="26">C67+C68</f>
        <v>9295146</v>
      </c>
      <c r="D69" s="103">
        <f t="shared" si="26"/>
        <v>9295146</v>
      </c>
      <c r="E69" s="103">
        <f t="shared" si="26"/>
        <v>0</v>
      </c>
      <c r="F69" s="103">
        <f t="shared" si="26"/>
        <v>0</v>
      </c>
      <c r="G69" s="103">
        <f t="shared" si="26"/>
        <v>0</v>
      </c>
    </row>
    <row r="70" spans="1:8" x14ac:dyDescent="0.2">
      <c r="A70" s="50"/>
      <c r="B70" s="50"/>
      <c r="C70" s="50"/>
      <c r="D70" s="50"/>
      <c r="E70" s="50"/>
      <c r="F70" s="50"/>
      <c r="G70" s="50"/>
    </row>
    <row r="71" spans="1:8" x14ac:dyDescent="0.2">
      <c r="A71" s="50"/>
      <c r="B71" s="50"/>
      <c r="C71" s="50"/>
      <c r="D71" s="50"/>
      <c r="E71" s="50"/>
      <c r="F71" s="50"/>
      <c r="G71" s="50"/>
    </row>
    <row r="72" spans="1:8" x14ac:dyDescent="0.2">
      <c r="A72" s="50"/>
      <c r="B72" s="50"/>
      <c r="C72" s="50"/>
      <c r="D72" s="50"/>
      <c r="E72" s="50"/>
      <c r="F72" s="50"/>
      <c r="G72" s="50"/>
    </row>
    <row r="73" spans="1:8" x14ac:dyDescent="0.2">
      <c r="A73" s="50"/>
      <c r="B73" s="50"/>
      <c r="C73" s="50"/>
      <c r="D73" s="50"/>
      <c r="E73" s="50"/>
      <c r="F73" s="50"/>
      <c r="G73" s="50"/>
    </row>
    <row r="74" spans="1:8" x14ac:dyDescent="0.2">
      <c r="A74" s="50"/>
      <c r="B74" s="50"/>
      <c r="C74" s="50"/>
      <c r="D74" s="50"/>
      <c r="E74" s="50"/>
      <c r="F74" s="50"/>
      <c r="G74" s="50"/>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J165"/>
  <sheetViews>
    <sheetView zoomScale="170" zoomScaleNormal="170" workbookViewId="0">
      <selection activeCell="J6" sqref="J6:J11"/>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83203125" bestFit="1" customWidth="1"/>
  </cols>
  <sheetData>
    <row r="1" spans="1:10" ht="9.75" customHeight="1" x14ac:dyDescent="0.2">
      <c r="A1" s="374" t="s">
        <v>130</v>
      </c>
      <c r="B1" s="375"/>
      <c r="C1" s="375"/>
      <c r="D1" s="375"/>
      <c r="E1" s="375"/>
      <c r="F1" s="375"/>
      <c r="G1" s="376"/>
    </row>
    <row r="2" spans="1:10" ht="9.75" customHeight="1" x14ac:dyDescent="0.2">
      <c r="A2" s="307" t="s">
        <v>148</v>
      </c>
      <c r="B2" s="275"/>
      <c r="C2" s="275"/>
      <c r="D2" s="275"/>
      <c r="E2" s="275"/>
      <c r="F2" s="275"/>
      <c r="G2" s="276"/>
    </row>
    <row r="3" spans="1:10" ht="9" customHeight="1" x14ac:dyDescent="0.2">
      <c r="A3" s="307" t="s">
        <v>149</v>
      </c>
      <c r="B3" s="275"/>
      <c r="C3" s="275"/>
      <c r="D3" s="275"/>
      <c r="E3" s="275"/>
      <c r="F3" s="275"/>
      <c r="G3" s="276"/>
    </row>
    <row r="4" spans="1:10" ht="9" customHeight="1" x14ac:dyDescent="0.2">
      <c r="A4" s="307" t="s">
        <v>441</v>
      </c>
      <c r="B4" s="275"/>
      <c r="C4" s="275"/>
      <c r="D4" s="275"/>
      <c r="E4" s="275"/>
      <c r="F4" s="275"/>
      <c r="G4" s="276"/>
    </row>
    <row r="5" spans="1:10" ht="9" customHeight="1" x14ac:dyDescent="0.2">
      <c r="A5" s="371" t="s">
        <v>166</v>
      </c>
      <c r="B5" s="372"/>
      <c r="C5" s="372"/>
      <c r="D5" s="372"/>
      <c r="E5" s="372"/>
      <c r="F5" s="372"/>
      <c r="G5" s="373"/>
    </row>
    <row r="6" spans="1:10" ht="14.25" customHeight="1" x14ac:dyDescent="0.2">
      <c r="A6" s="167" t="s">
        <v>50</v>
      </c>
      <c r="B6" s="167" t="s">
        <v>351</v>
      </c>
      <c r="C6" s="167" t="s">
        <v>129</v>
      </c>
      <c r="D6" s="167" t="s">
        <v>352</v>
      </c>
      <c r="E6" s="167" t="s">
        <v>106</v>
      </c>
      <c r="F6" s="167" t="s">
        <v>108</v>
      </c>
      <c r="G6" s="167" t="s">
        <v>366</v>
      </c>
    </row>
    <row r="7" spans="1:10" ht="9" customHeight="1" x14ac:dyDescent="0.2">
      <c r="A7" s="104" t="s">
        <v>368</v>
      </c>
      <c r="B7" s="142">
        <f>B8+B16+B26+B36+B46+B56+B60+B69+B73</f>
        <v>59999998</v>
      </c>
      <c r="C7" s="142">
        <f>C8+C16+C26+C36+C46+C56+C60+C69+C73</f>
        <v>6023126</v>
      </c>
      <c r="D7" s="142">
        <f t="shared" ref="D7:G7" si="0">D8+D16+D26+D36+D46+D56+D60+D69+D73</f>
        <v>66023124</v>
      </c>
      <c r="E7" s="142">
        <f t="shared" si="0"/>
        <v>23038129</v>
      </c>
      <c r="F7" s="142">
        <f>F8+F16+F26+F36+F46+F56+F60+F69+F73</f>
        <v>23038128</v>
      </c>
      <c r="G7" s="142">
        <f t="shared" si="0"/>
        <v>42984995</v>
      </c>
    </row>
    <row r="8" spans="1:10" ht="9.75" customHeight="1" x14ac:dyDescent="0.2">
      <c r="A8" s="191" t="s">
        <v>80</v>
      </c>
      <c r="B8" s="192">
        <f>B9+B10+B11+B12+B13+B14+B15</f>
        <v>38010050</v>
      </c>
      <c r="C8" s="192">
        <f>C9+C10+C11+C12+C13+C14+C15</f>
        <v>0</v>
      </c>
      <c r="D8" s="192">
        <f>D9+D10+D11+D12+D13+D14+D15</f>
        <v>38010050</v>
      </c>
      <c r="E8" s="192">
        <f t="shared" ref="E8" si="1">E9+E10+E11+E12+E13+E14+E15</f>
        <v>16022347</v>
      </c>
      <c r="F8" s="192">
        <f t="shared" ref="F8" si="2">F9+F10+F11+F12+F13+F14+F15</f>
        <v>16022346</v>
      </c>
      <c r="G8" s="192">
        <f>D8-E8</f>
        <v>21987703</v>
      </c>
      <c r="J8" s="188"/>
    </row>
    <row r="9" spans="1:10" ht="10.5" customHeight="1" x14ac:dyDescent="0.2">
      <c r="A9" s="105" t="s">
        <v>124</v>
      </c>
      <c r="B9" s="144">
        <v>23150678</v>
      </c>
      <c r="C9" s="144">
        <v>0</v>
      </c>
      <c r="D9" s="144">
        <f>+B9+C9</f>
        <v>23150678</v>
      </c>
      <c r="E9" s="144">
        <v>11990252</v>
      </c>
      <c r="F9" s="144">
        <v>11990252</v>
      </c>
      <c r="G9" s="144">
        <f t="shared" ref="G9:G15" si="3">D9-E9</f>
        <v>11160426</v>
      </c>
    </row>
    <row r="10" spans="1:10" ht="10.5" customHeight="1" x14ac:dyDescent="0.2">
      <c r="A10" s="105" t="s">
        <v>369</v>
      </c>
      <c r="B10" s="144">
        <v>7301277</v>
      </c>
      <c r="C10" s="144">
        <v>50000</v>
      </c>
      <c r="D10" s="144">
        <f t="shared" ref="D10:D15" si="4">+B10+C10</f>
        <v>7351277</v>
      </c>
      <c r="E10" s="144">
        <v>3017824</v>
      </c>
      <c r="F10" s="144">
        <v>3017824</v>
      </c>
      <c r="G10" s="144">
        <f t="shared" si="3"/>
        <v>4333453</v>
      </c>
    </row>
    <row r="11" spans="1:10" ht="9.75" customHeight="1" x14ac:dyDescent="0.2">
      <c r="A11" s="105" t="s">
        <v>126</v>
      </c>
      <c r="B11" s="144">
        <v>3946718</v>
      </c>
      <c r="C11" s="144">
        <v>0</v>
      </c>
      <c r="D11" s="144">
        <f t="shared" si="4"/>
        <v>3946718</v>
      </c>
      <c r="E11" s="144">
        <v>65941</v>
      </c>
      <c r="F11" s="144">
        <v>65940</v>
      </c>
      <c r="G11" s="144">
        <f>D11-E11</f>
        <v>3880777</v>
      </c>
    </row>
    <row r="12" spans="1:10" ht="10.5" customHeight="1" x14ac:dyDescent="0.2">
      <c r="A12" s="105" t="s">
        <v>81</v>
      </c>
      <c r="B12" s="144">
        <v>0</v>
      </c>
      <c r="C12" s="144">
        <v>0</v>
      </c>
      <c r="D12" s="144">
        <f>+B12+C12</f>
        <v>0</v>
      </c>
      <c r="E12" s="144">
        <v>0</v>
      </c>
      <c r="F12" s="144">
        <v>0</v>
      </c>
      <c r="G12" s="144">
        <f t="shared" si="3"/>
        <v>0</v>
      </c>
    </row>
    <row r="13" spans="1:10" ht="10.5" customHeight="1" x14ac:dyDescent="0.2">
      <c r="A13" s="105" t="s">
        <v>127</v>
      </c>
      <c r="B13" s="144">
        <v>3611377</v>
      </c>
      <c r="C13" s="144">
        <v>-50000</v>
      </c>
      <c r="D13" s="144">
        <f t="shared" si="4"/>
        <v>3561377</v>
      </c>
      <c r="E13" s="144">
        <v>948330</v>
      </c>
      <c r="F13" s="144">
        <v>948330</v>
      </c>
      <c r="G13" s="144">
        <f t="shared" si="3"/>
        <v>2613047</v>
      </c>
    </row>
    <row r="14" spans="1:10" ht="9" customHeight="1" x14ac:dyDescent="0.2">
      <c r="A14" s="105" t="s">
        <v>370</v>
      </c>
      <c r="B14" s="144">
        <v>0</v>
      </c>
      <c r="C14" s="144">
        <v>0</v>
      </c>
      <c r="D14" s="144">
        <f t="shared" si="4"/>
        <v>0</v>
      </c>
      <c r="E14" s="144">
        <v>0</v>
      </c>
      <c r="F14" s="144">
        <v>0</v>
      </c>
      <c r="G14" s="144">
        <f t="shared" si="3"/>
        <v>0</v>
      </c>
    </row>
    <row r="15" spans="1:10" ht="10.5" customHeight="1" x14ac:dyDescent="0.2">
      <c r="A15" s="105" t="s">
        <v>82</v>
      </c>
      <c r="B15" s="144">
        <v>0</v>
      </c>
      <c r="C15" s="144">
        <v>0</v>
      </c>
      <c r="D15" s="144">
        <f t="shared" si="4"/>
        <v>0</v>
      </c>
      <c r="E15" s="144">
        <v>0</v>
      </c>
      <c r="F15" s="144">
        <v>0</v>
      </c>
      <c r="G15" s="144">
        <f t="shared" si="3"/>
        <v>0</v>
      </c>
    </row>
    <row r="16" spans="1:10" ht="9" customHeight="1" x14ac:dyDescent="0.2">
      <c r="A16" s="193" t="s">
        <v>371</v>
      </c>
      <c r="B16" s="194">
        <f>B17+B18+B19+B20+B21+B22+B23+B24+B25</f>
        <v>3640136</v>
      </c>
      <c r="C16" s="192">
        <f>C17+C18+C19+C20+C21+C22+C23+C24+C25</f>
        <v>-88036</v>
      </c>
      <c r="D16" s="192">
        <f>D17+D18+D19+D20+D21+D22+D23+D24+D25</f>
        <v>3552100</v>
      </c>
      <c r="E16" s="192">
        <f t="shared" ref="E16:G16" si="5">E17+E18+E19+E20+E21+E22+E23+E24+E25</f>
        <v>455969</v>
      </c>
      <c r="F16" s="192">
        <f t="shared" si="5"/>
        <v>455969</v>
      </c>
      <c r="G16" s="192">
        <f t="shared" si="5"/>
        <v>3096131</v>
      </c>
    </row>
    <row r="17" spans="1:7" ht="16.5" x14ac:dyDescent="0.2">
      <c r="A17" s="106" t="s">
        <v>372</v>
      </c>
      <c r="B17" s="144">
        <v>1353921</v>
      </c>
      <c r="C17" s="144">
        <v>-191951</v>
      </c>
      <c r="D17" s="144">
        <f>+B17+C17</f>
        <v>1161970</v>
      </c>
      <c r="E17" s="144">
        <v>178418</v>
      </c>
      <c r="F17" s="144">
        <v>178418</v>
      </c>
      <c r="G17" s="144">
        <f>D17-E17</f>
        <v>983552</v>
      </c>
    </row>
    <row r="18" spans="1:7" ht="8.25" customHeight="1" x14ac:dyDescent="0.2">
      <c r="A18" s="106" t="s">
        <v>373</v>
      </c>
      <c r="B18" s="144">
        <v>390203</v>
      </c>
      <c r="C18" s="259">
        <v>-13879</v>
      </c>
      <c r="D18" s="144">
        <f t="shared" ref="D18:D24" si="6">+B18+C18</f>
        <v>376324</v>
      </c>
      <c r="E18" s="144">
        <v>13957</v>
      </c>
      <c r="F18" s="144">
        <v>13957</v>
      </c>
      <c r="G18" s="144">
        <f>D18-E18</f>
        <v>362367</v>
      </c>
    </row>
    <row r="19" spans="1:7" ht="9" customHeight="1" x14ac:dyDescent="0.2">
      <c r="A19" s="106" t="s">
        <v>374</v>
      </c>
      <c r="B19" s="144">
        <v>783</v>
      </c>
      <c r="C19" s="144">
        <v>0</v>
      </c>
      <c r="D19" s="144">
        <f t="shared" si="6"/>
        <v>783</v>
      </c>
      <c r="E19" s="144">
        <v>0</v>
      </c>
      <c r="F19" s="144">
        <v>0</v>
      </c>
      <c r="G19" s="144">
        <f t="shared" ref="G19:G24" si="7">D19-E19</f>
        <v>783</v>
      </c>
    </row>
    <row r="20" spans="1:7" ht="10.5" customHeight="1" x14ac:dyDescent="0.2">
      <c r="A20" s="106" t="s">
        <v>375</v>
      </c>
      <c r="B20" s="144">
        <v>434295</v>
      </c>
      <c r="C20" s="144">
        <v>-33978</v>
      </c>
      <c r="D20" s="144">
        <f t="shared" si="6"/>
        <v>400317</v>
      </c>
      <c r="E20" s="144">
        <v>92145</v>
      </c>
      <c r="F20" s="144">
        <v>92145</v>
      </c>
      <c r="G20" s="144">
        <f t="shared" si="7"/>
        <v>308172</v>
      </c>
    </row>
    <row r="21" spans="1:7" ht="9" customHeight="1" x14ac:dyDescent="0.2">
      <c r="A21" s="106" t="s">
        <v>376</v>
      </c>
      <c r="B21" s="144">
        <v>124909</v>
      </c>
      <c r="C21" s="144">
        <v>25309</v>
      </c>
      <c r="D21" s="144">
        <f t="shared" si="6"/>
        <v>150218</v>
      </c>
      <c r="E21" s="144">
        <v>25309</v>
      </c>
      <c r="F21" s="144">
        <v>25309</v>
      </c>
      <c r="G21" s="144">
        <f t="shared" si="7"/>
        <v>124909</v>
      </c>
    </row>
    <row r="22" spans="1:7" ht="10.5" customHeight="1" x14ac:dyDescent="0.2">
      <c r="A22" s="106" t="s">
        <v>377</v>
      </c>
      <c r="B22" s="144">
        <v>1181984</v>
      </c>
      <c r="C22" s="144">
        <v>-2041</v>
      </c>
      <c r="D22" s="144">
        <f t="shared" si="6"/>
        <v>1179943</v>
      </c>
      <c r="E22" s="144">
        <v>2400</v>
      </c>
      <c r="F22" s="144">
        <v>2400</v>
      </c>
      <c r="G22" s="144">
        <f t="shared" si="7"/>
        <v>1177543</v>
      </c>
    </row>
    <row r="23" spans="1:7" ht="12.75" customHeight="1" x14ac:dyDescent="0.2">
      <c r="A23" s="106" t="s">
        <v>378</v>
      </c>
      <c r="B23" s="144">
        <v>6632</v>
      </c>
      <c r="C23" s="144">
        <v>1995</v>
      </c>
      <c r="D23" s="144">
        <f t="shared" si="6"/>
        <v>8627</v>
      </c>
      <c r="E23" s="144">
        <v>1995</v>
      </c>
      <c r="F23" s="144">
        <v>1995</v>
      </c>
      <c r="G23" s="144">
        <f>D23-E23</f>
        <v>6632</v>
      </c>
    </row>
    <row r="24" spans="1:7" ht="10.5" customHeight="1" x14ac:dyDescent="0.2">
      <c r="A24" s="106" t="s">
        <v>379</v>
      </c>
      <c r="B24" s="144">
        <v>0</v>
      </c>
      <c r="C24" s="144">
        <v>0</v>
      </c>
      <c r="D24" s="144">
        <f t="shared" si="6"/>
        <v>0</v>
      </c>
      <c r="E24" s="144">
        <v>0</v>
      </c>
      <c r="F24" s="144">
        <v>0</v>
      </c>
      <c r="G24" s="144">
        <f t="shared" si="7"/>
        <v>0</v>
      </c>
    </row>
    <row r="25" spans="1:7" ht="8.25" customHeight="1" x14ac:dyDescent="0.2">
      <c r="A25" s="106" t="s">
        <v>380</v>
      </c>
      <c r="B25" s="144">
        <v>147409</v>
      </c>
      <c r="C25" s="144">
        <v>126509</v>
      </c>
      <c r="D25" s="144">
        <f>+B25+C25</f>
        <v>273918</v>
      </c>
      <c r="E25" s="259">
        <v>141745</v>
      </c>
      <c r="F25" s="259">
        <v>141745</v>
      </c>
      <c r="G25" s="144">
        <f>D25-E25</f>
        <v>132173</v>
      </c>
    </row>
    <row r="26" spans="1:7" ht="9.75" customHeight="1" x14ac:dyDescent="0.2">
      <c r="A26" s="207" t="s">
        <v>381</v>
      </c>
      <c r="B26" s="194">
        <f>B27+B28+B29+B30+B31+B32+B33+B34+B35</f>
        <v>3199650</v>
      </c>
      <c r="C26" s="194">
        <f>C27+C28+C29+C30+C31+C32+C33+C34+C35</f>
        <v>1296612</v>
      </c>
      <c r="D26" s="194">
        <f t="shared" ref="D26:F26" si="8">D27+D28+D29+D30+D31+D32+D33+D34+D35</f>
        <v>4496262</v>
      </c>
      <c r="E26" s="194">
        <f>E27+E28+E29+E30+E31+E32+E33+E34+E35</f>
        <v>2796207</v>
      </c>
      <c r="F26" s="194">
        <f t="shared" si="8"/>
        <v>2796207</v>
      </c>
      <c r="G26" s="194">
        <f>G27+G28+G29+G30+G31+G32+G33+G34+G35</f>
        <v>1700055</v>
      </c>
    </row>
    <row r="27" spans="1:7" ht="8.25" customHeight="1" x14ac:dyDescent="0.2">
      <c r="A27" s="106" t="s">
        <v>382</v>
      </c>
      <c r="B27" s="144">
        <v>592200</v>
      </c>
      <c r="C27" s="144">
        <v>369484</v>
      </c>
      <c r="D27" s="144">
        <f t="shared" ref="D27:D35" si="9">+B27+C27</f>
        <v>961684</v>
      </c>
      <c r="E27" s="144">
        <v>758193</v>
      </c>
      <c r="F27" s="144">
        <v>758193</v>
      </c>
      <c r="G27" s="144">
        <f>D27-E27</f>
        <v>203491</v>
      </c>
    </row>
    <row r="28" spans="1:7" ht="9.75" customHeight="1" x14ac:dyDescent="0.2">
      <c r="A28" s="106" t="s">
        <v>383</v>
      </c>
      <c r="B28" s="144">
        <v>144000</v>
      </c>
      <c r="C28" s="144">
        <v>100000</v>
      </c>
      <c r="D28" s="144">
        <f t="shared" si="9"/>
        <v>244000</v>
      </c>
      <c r="E28" s="144">
        <v>88652</v>
      </c>
      <c r="F28" s="144">
        <v>88652</v>
      </c>
      <c r="G28" s="144">
        <f t="shared" ref="G28:G35" si="10">D28-E28</f>
        <v>155348</v>
      </c>
    </row>
    <row r="29" spans="1:7" ht="8.25" customHeight="1" x14ac:dyDescent="0.2">
      <c r="A29" s="106" t="s">
        <v>384</v>
      </c>
      <c r="B29" s="144">
        <v>357080</v>
      </c>
      <c r="C29" s="144">
        <v>378441</v>
      </c>
      <c r="D29" s="144">
        <f t="shared" si="9"/>
        <v>735521</v>
      </c>
      <c r="E29" s="144">
        <v>447500</v>
      </c>
      <c r="F29" s="144">
        <v>447500</v>
      </c>
      <c r="G29" s="144">
        <f t="shared" si="10"/>
        <v>288021</v>
      </c>
    </row>
    <row r="30" spans="1:7" ht="9.75" customHeight="1" x14ac:dyDescent="0.2">
      <c r="A30" s="106" t="s">
        <v>385</v>
      </c>
      <c r="B30" s="144">
        <v>542272</v>
      </c>
      <c r="C30" s="144">
        <v>222491</v>
      </c>
      <c r="D30" s="144">
        <f t="shared" si="9"/>
        <v>764763</v>
      </c>
      <c r="E30" s="144">
        <v>764104</v>
      </c>
      <c r="F30" s="144">
        <v>764104</v>
      </c>
      <c r="G30" s="144">
        <f t="shared" si="10"/>
        <v>659</v>
      </c>
    </row>
    <row r="31" spans="1:7" ht="13.5" customHeight="1" x14ac:dyDescent="0.2">
      <c r="A31" s="106" t="s">
        <v>386</v>
      </c>
      <c r="B31" s="144">
        <v>884024</v>
      </c>
      <c r="C31" s="144">
        <v>82987</v>
      </c>
      <c r="D31" s="144">
        <f t="shared" si="9"/>
        <v>967011</v>
      </c>
      <c r="E31" s="144">
        <v>338592</v>
      </c>
      <c r="F31" s="144">
        <v>338592</v>
      </c>
      <c r="G31" s="144">
        <f t="shared" si="10"/>
        <v>628419</v>
      </c>
    </row>
    <row r="32" spans="1:7" ht="8.25" customHeight="1" x14ac:dyDescent="0.2">
      <c r="A32" s="106" t="s">
        <v>387</v>
      </c>
      <c r="B32" s="144">
        <v>20615</v>
      </c>
      <c r="C32" s="144">
        <v>-65</v>
      </c>
      <c r="D32" s="144">
        <f t="shared" si="9"/>
        <v>20550</v>
      </c>
      <c r="E32" s="144">
        <v>6540</v>
      </c>
      <c r="F32" s="144">
        <v>6540</v>
      </c>
      <c r="G32" s="144">
        <f t="shared" si="10"/>
        <v>14010</v>
      </c>
    </row>
    <row r="33" spans="1:7" ht="7.5" customHeight="1" x14ac:dyDescent="0.2">
      <c r="A33" s="106" t="s">
        <v>388</v>
      </c>
      <c r="B33" s="144">
        <v>141949</v>
      </c>
      <c r="C33" s="144">
        <v>-18694</v>
      </c>
      <c r="D33" s="144">
        <f t="shared" si="9"/>
        <v>123255</v>
      </c>
      <c r="E33" s="259">
        <v>24068</v>
      </c>
      <c r="F33" s="259">
        <v>24068</v>
      </c>
      <c r="G33" s="144">
        <f t="shared" si="10"/>
        <v>99187</v>
      </c>
    </row>
    <row r="34" spans="1:7" ht="10.5" customHeight="1" x14ac:dyDescent="0.2">
      <c r="A34" s="106" t="s">
        <v>389</v>
      </c>
      <c r="B34" s="144">
        <v>481289</v>
      </c>
      <c r="C34" s="144">
        <v>160583</v>
      </c>
      <c r="D34" s="144">
        <f t="shared" si="9"/>
        <v>641872</v>
      </c>
      <c r="E34" s="259">
        <v>362288</v>
      </c>
      <c r="F34" s="259">
        <v>362288</v>
      </c>
      <c r="G34" s="144">
        <f t="shared" si="10"/>
        <v>279584</v>
      </c>
    </row>
    <row r="35" spans="1:7" ht="9" customHeight="1" x14ac:dyDescent="0.2">
      <c r="A35" s="106" t="s">
        <v>390</v>
      </c>
      <c r="B35" s="144">
        <v>36221</v>
      </c>
      <c r="C35" s="144">
        <v>1385</v>
      </c>
      <c r="D35" s="144">
        <f t="shared" si="9"/>
        <v>37606</v>
      </c>
      <c r="E35" s="144">
        <v>6270</v>
      </c>
      <c r="F35" s="144">
        <v>6270</v>
      </c>
      <c r="G35" s="144">
        <f t="shared" si="10"/>
        <v>31336</v>
      </c>
    </row>
    <row r="36" spans="1:7" ht="16.5" x14ac:dyDescent="0.2">
      <c r="A36" s="207" t="s">
        <v>391</v>
      </c>
      <c r="B36" s="194">
        <f>B37+B38+B39+B40+B41+B42+B43+B44+B45</f>
        <v>6115392</v>
      </c>
      <c r="C36" s="194">
        <f>C37+C38+C39+C40+C41+C42+C43+C44+C45</f>
        <v>5563126</v>
      </c>
      <c r="D36" s="194">
        <f t="shared" ref="D36:F36" si="11">D37+D38+D39+D40+D41+D42+D43+D44+D45</f>
        <v>11678518</v>
      </c>
      <c r="E36" s="194">
        <f t="shared" si="11"/>
        <v>148286</v>
      </c>
      <c r="F36" s="194">
        <f t="shared" si="11"/>
        <v>148286</v>
      </c>
      <c r="G36" s="194">
        <f>G37+G38+G39+G40+G41+G42+G43+G44+G45</f>
        <v>11530232</v>
      </c>
    </row>
    <row r="37" spans="1:7" ht="9" customHeight="1" x14ac:dyDescent="0.2">
      <c r="A37" s="106" t="s">
        <v>392</v>
      </c>
      <c r="B37" s="144">
        <v>0</v>
      </c>
      <c r="C37" s="144">
        <v>0</v>
      </c>
      <c r="D37" s="144">
        <f t="shared" ref="D37:D45" si="12">+B37+C37</f>
        <v>0</v>
      </c>
      <c r="E37" s="144">
        <v>0</v>
      </c>
      <c r="F37" s="144">
        <v>0</v>
      </c>
      <c r="G37" s="144">
        <f>D37-E37</f>
        <v>0</v>
      </c>
    </row>
    <row r="38" spans="1:7" ht="9" customHeight="1" x14ac:dyDescent="0.2">
      <c r="A38" s="106" t="s">
        <v>393</v>
      </c>
      <c r="B38" s="144">
        <v>0</v>
      </c>
      <c r="C38" s="144">
        <v>0</v>
      </c>
      <c r="D38" s="144">
        <f t="shared" si="12"/>
        <v>0</v>
      </c>
      <c r="E38" s="144">
        <v>0</v>
      </c>
      <c r="F38" s="144">
        <v>0</v>
      </c>
      <c r="G38" s="144">
        <f t="shared" ref="G38:G45" si="13">D38-E38</f>
        <v>0</v>
      </c>
    </row>
    <row r="39" spans="1:7" ht="7.5" customHeight="1" x14ac:dyDescent="0.2">
      <c r="A39" s="106" t="s">
        <v>394</v>
      </c>
      <c r="B39" s="144">
        <v>0</v>
      </c>
      <c r="C39" s="144">
        <v>0</v>
      </c>
      <c r="D39" s="144">
        <f t="shared" si="12"/>
        <v>0</v>
      </c>
      <c r="E39" s="144">
        <v>0</v>
      </c>
      <c r="F39" s="144">
        <v>0</v>
      </c>
      <c r="G39" s="144">
        <f t="shared" si="13"/>
        <v>0</v>
      </c>
    </row>
    <row r="40" spans="1:7" ht="10.5" customHeight="1" x14ac:dyDescent="0.2">
      <c r="A40" s="106" t="s">
        <v>395</v>
      </c>
      <c r="B40" s="144">
        <v>6115392</v>
      </c>
      <c r="C40" s="144">
        <v>5563126</v>
      </c>
      <c r="D40" s="144">
        <f t="shared" si="12"/>
        <v>11678518</v>
      </c>
      <c r="E40" s="144">
        <v>148286</v>
      </c>
      <c r="F40" s="144">
        <v>148286</v>
      </c>
      <c r="G40" s="144">
        <f>D40-E40</f>
        <v>11530232</v>
      </c>
    </row>
    <row r="41" spans="1:7" ht="9" customHeight="1" x14ac:dyDescent="0.2">
      <c r="A41" s="106" t="s">
        <v>396</v>
      </c>
      <c r="B41" s="144">
        <v>0</v>
      </c>
      <c r="C41" s="144">
        <v>0</v>
      </c>
      <c r="D41" s="144">
        <f t="shared" si="12"/>
        <v>0</v>
      </c>
      <c r="E41" s="144">
        <v>0</v>
      </c>
      <c r="F41" s="144">
        <v>0</v>
      </c>
      <c r="G41" s="144">
        <f t="shared" si="13"/>
        <v>0</v>
      </c>
    </row>
    <row r="42" spans="1:7" ht="8.25" customHeight="1" x14ac:dyDescent="0.2">
      <c r="A42" s="106" t="s">
        <v>397</v>
      </c>
      <c r="B42" s="144">
        <v>0</v>
      </c>
      <c r="C42" s="144">
        <v>0</v>
      </c>
      <c r="D42" s="144">
        <f t="shared" si="12"/>
        <v>0</v>
      </c>
      <c r="E42" s="144">
        <v>0</v>
      </c>
      <c r="F42" s="144">
        <v>0</v>
      </c>
      <c r="G42" s="144">
        <f t="shared" si="13"/>
        <v>0</v>
      </c>
    </row>
    <row r="43" spans="1:7" ht="10.5" customHeight="1" x14ac:dyDescent="0.2">
      <c r="A43" s="106" t="s">
        <v>398</v>
      </c>
      <c r="B43" s="144">
        <v>0</v>
      </c>
      <c r="C43" s="144">
        <v>0</v>
      </c>
      <c r="D43" s="144">
        <f t="shared" si="12"/>
        <v>0</v>
      </c>
      <c r="E43" s="144">
        <v>0</v>
      </c>
      <c r="F43" s="144">
        <v>0</v>
      </c>
      <c r="G43" s="144">
        <f t="shared" si="13"/>
        <v>0</v>
      </c>
    </row>
    <row r="44" spans="1:7" ht="9" customHeight="1" x14ac:dyDescent="0.2">
      <c r="A44" s="106" t="s">
        <v>399</v>
      </c>
      <c r="B44" s="144">
        <v>0</v>
      </c>
      <c r="C44" s="144">
        <v>0</v>
      </c>
      <c r="D44" s="144">
        <f t="shared" si="12"/>
        <v>0</v>
      </c>
      <c r="E44" s="144">
        <v>0</v>
      </c>
      <c r="F44" s="144">
        <v>0</v>
      </c>
      <c r="G44" s="144">
        <f t="shared" si="13"/>
        <v>0</v>
      </c>
    </row>
    <row r="45" spans="1:7" ht="9.75" customHeight="1" x14ac:dyDescent="0.2">
      <c r="A45" s="106" t="s">
        <v>400</v>
      </c>
      <c r="B45" s="144">
        <v>0</v>
      </c>
      <c r="C45" s="144">
        <v>0</v>
      </c>
      <c r="D45" s="144">
        <f t="shared" si="12"/>
        <v>0</v>
      </c>
      <c r="E45" s="144">
        <v>0</v>
      </c>
      <c r="F45" s="144">
        <v>0</v>
      </c>
      <c r="G45" s="144">
        <f t="shared" si="13"/>
        <v>0</v>
      </c>
    </row>
    <row r="46" spans="1:7" ht="16.5" x14ac:dyDescent="0.2">
      <c r="A46" s="207" t="s">
        <v>401</v>
      </c>
      <c r="B46" s="194">
        <f>B47+B48+B49+B50+B51+B52+B53+B54+B55</f>
        <v>6614273</v>
      </c>
      <c r="C46" s="194">
        <f>C47+C48+C49+C50+C51+C52+C53+C54+C55</f>
        <v>-2781942</v>
      </c>
      <c r="D46" s="194">
        <f t="shared" ref="D46:F46" si="14">D47+D48+D49+D50+D51+D52+D53+D54+D55</f>
        <v>3832331</v>
      </c>
      <c r="E46" s="192">
        <f>E47+E48+E49+E50+E51+E52+E53+E54+E55</f>
        <v>1581954</v>
      </c>
      <c r="F46" s="227">
        <f t="shared" si="14"/>
        <v>1581954</v>
      </c>
      <c r="G46" s="194">
        <f>G47+G48+G49+G50+G51+G52+G53+G54+G55</f>
        <v>2250377</v>
      </c>
    </row>
    <row r="47" spans="1:7" ht="10.5" customHeight="1" x14ac:dyDescent="0.2">
      <c r="A47" s="106" t="s">
        <v>402</v>
      </c>
      <c r="B47" s="144">
        <v>1648618</v>
      </c>
      <c r="C47" s="144">
        <v>-867146</v>
      </c>
      <c r="D47" s="144">
        <f t="shared" ref="D47:D55" si="15">+B47+C47</f>
        <v>781472</v>
      </c>
      <c r="E47" s="144">
        <v>357284</v>
      </c>
      <c r="F47" s="144">
        <v>357284</v>
      </c>
      <c r="G47" s="144">
        <f>D47-E47</f>
        <v>424188</v>
      </c>
    </row>
    <row r="48" spans="1:7" ht="10.5" customHeight="1" x14ac:dyDescent="0.2">
      <c r="A48" s="106" t="s">
        <v>403</v>
      </c>
      <c r="B48" s="144">
        <v>133490</v>
      </c>
      <c r="C48" s="144">
        <v>-50038</v>
      </c>
      <c r="D48" s="144">
        <f t="shared" si="15"/>
        <v>83452</v>
      </c>
      <c r="E48" s="144">
        <v>17560</v>
      </c>
      <c r="F48" s="144">
        <v>17560</v>
      </c>
      <c r="G48" s="144">
        <f t="shared" ref="G48:G55" si="16">D48-E48</f>
        <v>65892</v>
      </c>
    </row>
    <row r="49" spans="1:7" ht="9" customHeight="1" x14ac:dyDescent="0.2">
      <c r="A49" s="106" t="s">
        <v>404</v>
      </c>
      <c r="B49" s="144">
        <v>4371211</v>
      </c>
      <c r="C49" s="144">
        <v>-1893154</v>
      </c>
      <c r="D49" s="144">
        <f t="shared" si="15"/>
        <v>2478057</v>
      </c>
      <c r="E49" s="144">
        <v>1163953</v>
      </c>
      <c r="F49" s="144">
        <v>1163953</v>
      </c>
      <c r="G49" s="144">
        <f t="shared" si="16"/>
        <v>1314104</v>
      </c>
    </row>
    <row r="50" spans="1:7" ht="9" customHeight="1" x14ac:dyDescent="0.2">
      <c r="A50" s="106" t="s">
        <v>405</v>
      </c>
      <c r="B50" s="144">
        <v>0</v>
      </c>
      <c r="C50" s="144">
        <v>0</v>
      </c>
      <c r="D50" s="144">
        <f>+B50+C50</f>
        <v>0</v>
      </c>
      <c r="E50" s="144">
        <v>0</v>
      </c>
      <c r="F50" s="144">
        <v>0</v>
      </c>
      <c r="G50" s="144">
        <f t="shared" si="16"/>
        <v>0</v>
      </c>
    </row>
    <row r="51" spans="1:7" ht="9" customHeight="1" x14ac:dyDescent="0.2">
      <c r="A51" s="106" t="s">
        <v>406</v>
      </c>
      <c r="B51" s="144">
        <v>0</v>
      </c>
      <c r="C51" s="144">
        <v>0</v>
      </c>
      <c r="D51" s="144">
        <f>+B51+C51</f>
        <v>0</v>
      </c>
      <c r="E51" s="144">
        <v>0</v>
      </c>
      <c r="F51" s="144">
        <v>0</v>
      </c>
      <c r="G51" s="144">
        <f>D51-E51</f>
        <v>0</v>
      </c>
    </row>
    <row r="52" spans="1:7" ht="8.25" customHeight="1" x14ac:dyDescent="0.2">
      <c r="A52" s="106" t="s">
        <v>407</v>
      </c>
      <c r="B52" s="144">
        <v>460954</v>
      </c>
      <c r="C52" s="144">
        <v>28396</v>
      </c>
      <c r="D52" s="144">
        <f>+B52+C52</f>
        <v>489350</v>
      </c>
      <c r="E52" s="144">
        <v>43157</v>
      </c>
      <c r="F52" s="144">
        <v>43157</v>
      </c>
      <c r="G52" s="144">
        <f t="shared" si="16"/>
        <v>446193</v>
      </c>
    </row>
    <row r="53" spans="1:7" ht="9.75" customHeight="1" x14ac:dyDescent="0.2">
      <c r="A53" s="106" t="s">
        <v>408</v>
      </c>
      <c r="B53" s="144">
        <v>0</v>
      </c>
      <c r="C53" s="144">
        <v>0</v>
      </c>
      <c r="D53" s="144">
        <f>+B53+C53</f>
        <v>0</v>
      </c>
      <c r="E53" s="144">
        <v>0</v>
      </c>
      <c r="F53" s="144">
        <v>0</v>
      </c>
      <c r="G53" s="144">
        <f t="shared" si="16"/>
        <v>0</v>
      </c>
    </row>
    <row r="54" spans="1:7" ht="9.75" customHeight="1" x14ac:dyDescent="0.2">
      <c r="A54" s="106" t="s">
        <v>409</v>
      </c>
      <c r="B54" s="144">
        <v>0</v>
      </c>
      <c r="C54" s="144">
        <v>0</v>
      </c>
      <c r="D54" s="144">
        <f t="shared" si="15"/>
        <v>0</v>
      </c>
      <c r="E54" s="144">
        <v>0</v>
      </c>
      <c r="F54" s="144">
        <v>0</v>
      </c>
      <c r="G54" s="144">
        <f t="shared" si="16"/>
        <v>0</v>
      </c>
    </row>
    <row r="55" spans="1:7" ht="9.75" customHeight="1" x14ac:dyDescent="0.2">
      <c r="A55" s="106" t="s">
        <v>410</v>
      </c>
      <c r="B55" s="144">
        <v>0</v>
      </c>
      <c r="C55" s="144">
        <v>0</v>
      </c>
      <c r="D55" s="144">
        <f t="shared" si="15"/>
        <v>0</v>
      </c>
      <c r="E55" s="144">
        <v>0</v>
      </c>
      <c r="F55" s="144">
        <v>0</v>
      </c>
      <c r="G55" s="144">
        <f t="shared" si="16"/>
        <v>0</v>
      </c>
    </row>
    <row r="56" spans="1:7" ht="10.5" customHeight="1" x14ac:dyDescent="0.2">
      <c r="A56" s="207" t="s">
        <v>411</v>
      </c>
      <c r="B56" s="194">
        <f>B57+B58+B59</f>
        <v>0</v>
      </c>
      <c r="C56" s="194">
        <f>C57+C58+C59</f>
        <v>2033366</v>
      </c>
      <c r="D56" s="194">
        <f t="shared" ref="D56:G56" si="17">D57+D58+D59</f>
        <v>2033366</v>
      </c>
      <c r="E56" s="194">
        <f t="shared" si="17"/>
        <v>2033366</v>
      </c>
      <c r="F56" s="227">
        <f t="shared" si="17"/>
        <v>2033366</v>
      </c>
      <c r="G56" s="194">
        <f t="shared" si="17"/>
        <v>0</v>
      </c>
    </row>
    <row r="57" spans="1:7" ht="9" customHeight="1" x14ac:dyDescent="0.2">
      <c r="A57" s="106" t="s">
        <v>412</v>
      </c>
      <c r="B57" s="144">
        <v>0</v>
      </c>
      <c r="C57" s="144">
        <v>913023</v>
      </c>
      <c r="D57" s="144">
        <f t="shared" ref="D57" si="18">+B57+C57</f>
        <v>913023</v>
      </c>
      <c r="E57" s="144">
        <v>913023</v>
      </c>
      <c r="F57" s="144">
        <v>913023</v>
      </c>
      <c r="G57" s="144">
        <f>D57-E57</f>
        <v>0</v>
      </c>
    </row>
    <row r="58" spans="1:7" ht="9" customHeight="1" x14ac:dyDescent="0.2">
      <c r="A58" s="106" t="s">
        <v>413</v>
      </c>
      <c r="B58" s="144">
        <v>0</v>
      </c>
      <c r="C58" s="144">
        <v>1120343</v>
      </c>
      <c r="D58" s="144">
        <f>+B58+C58</f>
        <v>1120343</v>
      </c>
      <c r="E58" s="144">
        <v>1120343</v>
      </c>
      <c r="F58" s="144">
        <v>1120343</v>
      </c>
      <c r="G58" s="144">
        <f>D58-E58</f>
        <v>0</v>
      </c>
    </row>
    <row r="59" spans="1:7" ht="10.5" customHeight="1" x14ac:dyDescent="0.2">
      <c r="A59" s="106" t="s">
        <v>414</v>
      </c>
      <c r="B59" s="144">
        <v>0</v>
      </c>
      <c r="C59" s="144">
        <v>0</v>
      </c>
      <c r="D59" s="144">
        <f>+B59+C59</f>
        <v>0</v>
      </c>
      <c r="E59" s="144">
        <v>0</v>
      </c>
      <c r="F59" s="144">
        <v>0</v>
      </c>
      <c r="G59" s="144">
        <f t="shared" ref="G59" si="19">+D59-E59</f>
        <v>0</v>
      </c>
    </row>
    <row r="60" spans="1:7" ht="15.75" customHeight="1" x14ac:dyDescent="0.2">
      <c r="A60" s="191" t="s">
        <v>435</v>
      </c>
      <c r="B60" s="192">
        <f>B61+B62+B63+B64+B65+B67+B68</f>
        <v>2420497</v>
      </c>
      <c r="C60" s="192">
        <f t="shared" ref="C60:F60" si="20">C61+C62+C63+C64+C65</f>
        <v>0</v>
      </c>
      <c r="D60" s="192">
        <f>+D61+D62+D63+D64+D65+D66+D67+D68</f>
        <v>2420497</v>
      </c>
      <c r="E60" s="192">
        <f t="shared" si="20"/>
        <v>0</v>
      </c>
      <c r="F60" s="192">
        <f t="shared" si="20"/>
        <v>0</v>
      </c>
      <c r="G60" s="192">
        <f>G61+G62+G63+G64+G65+G66+G67+G68</f>
        <v>2420497</v>
      </c>
    </row>
    <row r="61" spans="1:7" ht="9.75" customHeight="1" x14ac:dyDescent="0.2">
      <c r="A61" s="106" t="s">
        <v>415</v>
      </c>
      <c r="B61" s="144">
        <v>0</v>
      </c>
      <c r="C61" s="144">
        <v>0</v>
      </c>
      <c r="D61" s="144">
        <f>+B61+C61</f>
        <v>0</v>
      </c>
      <c r="E61" s="144">
        <v>0</v>
      </c>
      <c r="F61" s="144">
        <v>0</v>
      </c>
      <c r="G61" s="144">
        <f t="shared" ref="G61:G67" si="21">+D61-E61</f>
        <v>0</v>
      </c>
    </row>
    <row r="62" spans="1:7" ht="9.75" customHeight="1" x14ac:dyDescent="0.2">
      <c r="A62" s="106" t="s">
        <v>416</v>
      </c>
      <c r="B62" s="144">
        <v>0</v>
      </c>
      <c r="C62" s="144">
        <v>0</v>
      </c>
      <c r="D62" s="144">
        <f>+B62+C62</f>
        <v>0</v>
      </c>
      <c r="E62" s="144">
        <v>0</v>
      </c>
      <c r="F62" s="144">
        <v>0</v>
      </c>
      <c r="G62" s="144">
        <f t="shared" si="21"/>
        <v>0</v>
      </c>
    </row>
    <row r="63" spans="1:7" ht="10.5" customHeight="1" x14ac:dyDescent="0.2">
      <c r="A63" s="106" t="s">
        <v>417</v>
      </c>
      <c r="B63" s="144">
        <v>0</v>
      </c>
      <c r="C63" s="144">
        <v>0</v>
      </c>
      <c r="D63" s="144">
        <f>+B63+C63</f>
        <v>0</v>
      </c>
      <c r="E63" s="144">
        <v>0</v>
      </c>
      <c r="F63" s="144">
        <v>0</v>
      </c>
      <c r="G63" s="144">
        <f t="shared" si="21"/>
        <v>0</v>
      </c>
    </row>
    <row r="64" spans="1:7" ht="10.5" customHeight="1" x14ac:dyDescent="0.2">
      <c r="A64" s="106" t="s">
        <v>418</v>
      </c>
      <c r="B64" s="144">
        <v>0</v>
      </c>
      <c r="C64" s="144">
        <f>SUM(C65:C71)</f>
        <v>0</v>
      </c>
      <c r="D64" s="144">
        <f>+B64+C64</f>
        <v>0</v>
      </c>
      <c r="E64" s="144">
        <f>SUM(E65:E71)</f>
        <v>0</v>
      </c>
      <c r="F64" s="144">
        <f>SUM(F65:F71)</f>
        <v>0</v>
      </c>
      <c r="G64" s="144">
        <f t="shared" si="21"/>
        <v>0</v>
      </c>
    </row>
    <row r="65" spans="1:8" ht="10.5" customHeight="1" x14ac:dyDescent="0.2">
      <c r="A65" s="106" t="s">
        <v>419</v>
      </c>
      <c r="B65" s="144">
        <v>0</v>
      </c>
      <c r="C65" s="144">
        <v>0</v>
      </c>
      <c r="D65" s="144">
        <f t="shared" ref="D65:D67" si="22">+B65+C65</f>
        <v>0</v>
      </c>
      <c r="E65" s="144">
        <v>0</v>
      </c>
      <c r="F65" s="144">
        <v>0</v>
      </c>
      <c r="G65" s="144">
        <f t="shared" si="21"/>
        <v>0</v>
      </c>
    </row>
    <row r="66" spans="1:8" ht="7.5" customHeight="1" x14ac:dyDescent="0.2">
      <c r="A66" s="106" t="s">
        <v>420</v>
      </c>
      <c r="B66" s="144">
        <v>0</v>
      </c>
      <c r="C66" s="144">
        <v>0</v>
      </c>
      <c r="D66" s="144">
        <f t="shared" si="22"/>
        <v>0</v>
      </c>
      <c r="E66" s="144">
        <v>0</v>
      </c>
      <c r="F66" s="144">
        <v>0</v>
      </c>
      <c r="G66" s="144">
        <f t="shared" si="21"/>
        <v>0</v>
      </c>
    </row>
    <row r="67" spans="1:8" ht="10.5" customHeight="1" x14ac:dyDescent="0.2">
      <c r="A67" s="106" t="s">
        <v>421</v>
      </c>
      <c r="B67" s="144">
        <v>0</v>
      </c>
      <c r="C67" s="144">
        <v>0</v>
      </c>
      <c r="D67" s="144">
        <f t="shared" si="22"/>
        <v>0</v>
      </c>
      <c r="E67" s="144">
        <v>0</v>
      </c>
      <c r="F67" s="144">
        <v>0</v>
      </c>
      <c r="G67" s="144">
        <f t="shared" si="21"/>
        <v>0</v>
      </c>
    </row>
    <row r="68" spans="1:8" x14ac:dyDescent="0.2">
      <c r="A68" s="106" t="s">
        <v>422</v>
      </c>
      <c r="B68" s="144">
        <v>2420497</v>
      </c>
      <c r="C68" s="144">
        <v>0</v>
      </c>
      <c r="D68" s="144">
        <f t="shared" ref="D68" si="23">+B68+C68</f>
        <v>2420497</v>
      </c>
      <c r="E68" s="144">
        <v>0</v>
      </c>
      <c r="F68" s="144">
        <v>0</v>
      </c>
      <c r="G68" s="144">
        <f t="shared" ref="G68" si="24">+D68-E68</f>
        <v>2420497</v>
      </c>
    </row>
    <row r="69" spans="1:8" ht="9.75" customHeight="1" x14ac:dyDescent="0.2">
      <c r="A69" s="191" t="s">
        <v>423</v>
      </c>
      <c r="B69" s="192">
        <f>B70+B71+B72</f>
        <v>0</v>
      </c>
      <c r="C69" s="192">
        <f t="shared" ref="C69:G69" si="25">C70+C71+C72</f>
        <v>0</v>
      </c>
      <c r="D69" s="192">
        <f t="shared" si="25"/>
        <v>0</v>
      </c>
      <c r="E69" s="192">
        <f t="shared" si="25"/>
        <v>0</v>
      </c>
      <c r="F69" s="192">
        <f t="shared" si="25"/>
        <v>0</v>
      </c>
      <c r="G69" s="192">
        <f t="shared" si="25"/>
        <v>0</v>
      </c>
      <c r="H69" s="138"/>
    </row>
    <row r="70" spans="1:8" ht="9.75" customHeight="1" x14ac:dyDescent="0.2">
      <c r="A70" s="106" t="s">
        <v>424</v>
      </c>
      <c r="B70" s="144">
        <v>0</v>
      </c>
      <c r="C70" s="144">
        <v>0</v>
      </c>
      <c r="D70" s="144">
        <f t="shared" ref="D70:D71" si="26">+B70+C70</f>
        <v>0</v>
      </c>
      <c r="E70" s="144">
        <v>0</v>
      </c>
      <c r="F70" s="144">
        <v>0</v>
      </c>
      <c r="G70" s="144">
        <f t="shared" ref="G70:G71" si="27">+D70-E70</f>
        <v>0</v>
      </c>
    </row>
    <row r="71" spans="1:8" ht="9.75" customHeight="1" x14ac:dyDescent="0.2">
      <c r="A71" s="106" t="s">
        <v>425</v>
      </c>
      <c r="B71" s="144">
        <v>0</v>
      </c>
      <c r="C71" s="144">
        <v>0</v>
      </c>
      <c r="D71" s="144">
        <f t="shared" si="26"/>
        <v>0</v>
      </c>
      <c r="E71" s="144">
        <v>0</v>
      </c>
      <c r="F71" s="144">
        <v>0</v>
      </c>
      <c r="G71" s="144">
        <f t="shared" si="27"/>
        <v>0</v>
      </c>
    </row>
    <row r="72" spans="1:8" ht="9.75" customHeight="1" x14ac:dyDescent="0.2">
      <c r="A72" s="106" t="s">
        <v>426</v>
      </c>
      <c r="B72" s="144">
        <v>0</v>
      </c>
      <c r="C72" s="144">
        <v>0</v>
      </c>
      <c r="D72" s="144">
        <f t="shared" ref="D72" si="28">+B72+C72</f>
        <v>0</v>
      </c>
      <c r="E72" s="144">
        <v>0</v>
      </c>
      <c r="F72" s="144">
        <v>0</v>
      </c>
      <c r="G72" s="144">
        <f t="shared" ref="G72" si="29">+D72-E72</f>
        <v>0</v>
      </c>
    </row>
    <row r="73" spans="1:8" ht="7.5" customHeight="1" x14ac:dyDescent="0.2">
      <c r="A73" s="191" t="s">
        <v>427</v>
      </c>
      <c r="B73" s="192">
        <f t="shared" ref="B73:G73" si="30">B74+B75+B76+B77+B78+B79+B80</f>
        <v>0</v>
      </c>
      <c r="C73" s="192">
        <f t="shared" si="30"/>
        <v>0</v>
      </c>
      <c r="D73" s="192">
        <f t="shared" si="30"/>
        <v>0</v>
      </c>
      <c r="E73" s="192">
        <f t="shared" si="30"/>
        <v>0</v>
      </c>
      <c r="F73" s="192">
        <f t="shared" si="30"/>
        <v>0</v>
      </c>
      <c r="G73" s="192">
        <f t="shared" si="30"/>
        <v>0</v>
      </c>
    </row>
    <row r="74" spans="1:8" ht="9.75" customHeight="1" x14ac:dyDescent="0.2">
      <c r="A74" s="106" t="s">
        <v>428</v>
      </c>
      <c r="B74" s="144">
        <v>0</v>
      </c>
      <c r="C74" s="144">
        <v>0</v>
      </c>
      <c r="D74" s="144">
        <f t="shared" ref="D74" si="31">+B74+C74</f>
        <v>0</v>
      </c>
      <c r="E74" s="144">
        <v>0</v>
      </c>
      <c r="F74" s="144">
        <v>0</v>
      </c>
      <c r="G74" s="144">
        <f t="shared" ref="G74" si="32">+D74-E74</f>
        <v>0</v>
      </c>
    </row>
    <row r="75" spans="1:8" ht="9.75" customHeight="1" x14ac:dyDescent="0.2">
      <c r="A75" s="106" t="s">
        <v>429</v>
      </c>
      <c r="B75" s="144">
        <v>0</v>
      </c>
      <c r="C75" s="144">
        <v>0</v>
      </c>
      <c r="D75" s="144">
        <f t="shared" ref="D75:D79" si="33">+B75+C75</f>
        <v>0</v>
      </c>
      <c r="E75" s="144">
        <v>0</v>
      </c>
      <c r="F75" s="144">
        <v>0</v>
      </c>
      <c r="G75" s="144">
        <f t="shared" ref="G75:G79" si="34">+D75-E75</f>
        <v>0</v>
      </c>
    </row>
    <row r="76" spans="1:8" ht="9.75" customHeight="1" x14ac:dyDescent="0.2">
      <c r="A76" s="106" t="s">
        <v>430</v>
      </c>
      <c r="B76" s="144">
        <v>0</v>
      </c>
      <c r="C76" s="144">
        <v>0</v>
      </c>
      <c r="D76" s="144">
        <f t="shared" si="33"/>
        <v>0</v>
      </c>
      <c r="E76" s="144">
        <v>0</v>
      </c>
      <c r="F76" s="144">
        <v>0</v>
      </c>
      <c r="G76" s="144">
        <f t="shared" si="34"/>
        <v>0</v>
      </c>
    </row>
    <row r="77" spans="1:8" ht="9.75" customHeight="1" x14ac:dyDescent="0.2">
      <c r="A77" s="106" t="s">
        <v>431</v>
      </c>
      <c r="B77" s="144">
        <v>0</v>
      </c>
      <c r="C77" s="144">
        <v>0</v>
      </c>
      <c r="D77" s="144">
        <f t="shared" si="33"/>
        <v>0</v>
      </c>
      <c r="E77" s="144">
        <v>0</v>
      </c>
      <c r="F77" s="144">
        <v>0</v>
      </c>
      <c r="G77" s="144">
        <f t="shared" si="34"/>
        <v>0</v>
      </c>
    </row>
    <row r="78" spans="1:8" ht="9.75" customHeight="1" x14ac:dyDescent="0.2">
      <c r="A78" s="106" t="s">
        <v>432</v>
      </c>
      <c r="B78" s="144">
        <v>0</v>
      </c>
      <c r="C78" s="144">
        <v>0</v>
      </c>
      <c r="D78" s="144">
        <f t="shared" si="33"/>
        <v>0</v>
      </c>
      <c r="E78" s="144">
        <v>0</v>
      </c>
      <c r="F78" s="144">
        <v>0</v>
      </c>
      <c r="G78" s="144">
        <f t="shared" si="34"/>
        <v>0</v>
      </c>
    </row>
    <row r="79" spans="1:8" ht="9.75" customHeight="1" x14ac:dyDescent="0.2">
      <c r="A79" s="106" t="s">
        <v>433</v>
      </c>
      <c r="B79" s="144">
        <v>0</v>
      </c>
      <c r="C79" s="144">
        <v>0</v>
      </c>
      <c r="D79" s="144">
        <f t="shared" si="33"/>
        <v>0</v>
      </c>
      <c r="E79" s="144">
        <v>0</v>
      </c>
      <c r="F79" s="144">
        <v>0</v>
      </c>
      <c r="G79" s="144">
        <f t="shared" si="34"/>
        <v>0</v>
      </c>
    </row>
    <row r="80" spans="1:8" ht="9.75" customHeight="1" x14ac:dyDescent="0.2">
      <c r="A80" s="107" t="s">
        <v>434</v>
      </c>
      <c r="B80" s="147">
        <v>0</v>
      </c>
      <c r="C80" s="147">
        <v>0</v>
      </c>
      <c r="D80" s="147">
        <f>+B80+C80</f>
        <v>0</v>
      </c>
      <c r="E80" s="147">
        <v>0</v>
      </c>
      <c r="F80" s="147">
        <v>0</v>
      </c>
      <c r="G80" s="147">
        <f>+D80-E80</f>
        <v>0</v>
      </c>
    </row>
    <row r="81" spans="1:7" x14ac:dyDescent="0.2">
      <c r="A81" s="189"/>
      <c r="B81" s="189"/>
      <c r="C81" s="189"/>
      <c r="D81" s="189"/>
      <c r="E81" s="189"/>
      <c r="F81" s="189"/>
      <c r="G81" s="189"/>
    </row>
    <row r="82" spans="1:7" ht="9" customHeight="1" x14ac:dyDescent="0.2">
      <c r="A82" s="234" t="s">
        <v>79</v>
      </c>
      <c r="B82" s="108">
        <f>B83+B91+B101+B111+B121+B131+B135+B144+B148</f>
        <v>808378026</v>
      </c>
      <c r="C82" s="108">
        <f>C83+C91+C101+C111+C121+C131+C135+C144+C148</f>
        <v>35553226</v>
      </c>
      <c r="D82" s="236">
        <f t="shared" ref="D82:G82" si="35">D83+D91+D101+D111+D121+D131+D135+D144+D148</f>
        <v>843931252</v>
      </c>
      <c r="E82" s="241">
        <f t="shared" si="35"/>
        <v>384579805</v>
      </c>
      <c r="F82" s="108">
        <f>F83+F91+F101+F111+F121+F131+F135+F144+F148</f>
        <v>374227413</v>
      </c>
      <c r="G82" s="108">
        <f t="shared" si="35"/>
        <v>459351447</v>
      </c>
    </row>
    <row r="83" spans="1:7" s="197" customFormat="1" ht="9" customHeight="1" x14ac:dyDescent="0.2">
      <c r="A83" s="132" t="s">
        <v>80</v>
      </c>
      <c r="B83" s="201">
        <f>B84+B85+B86+B87+B88+B89+B90</f>
        <v>729717961</v>
      </c>
      <c r="C83" s="192">
        <f>C84+C85+C86+C87+C88+C89+C90</f>
        <v>15944313</v>
      </c>
      <c r="D83" s="237">
        <f t="shared" ref="D83:F83" si="36">D84+D85+D86+D87+D88+D89+D90</f>
        <v>745662274</v>
      </c>
      <c r="E83" s="233">
        <f>E84+E85+E86+E87+E88+E89+E90</f>
        <v>350108534</v>
      </c>
      <c r="F83" s="201">
        <f t="shared" si="36"/>
        <v>339758650</v>
      </c>
      <c r="G83" s="201">
        <f>G84+G85+G86+G87+G88+G89+G90</f>
        <v>395553740</v>
      </c>
    </row>
    <row r="84" spans="1:7" ht="9" customHeight="1" x14ac:dyDescent="0.2">
      <c r="A84" s="230" t="s">
        <v>124</v>
      </c>
      <c r="B84" s="144">
        <v>307004368</v>
      </c>
      <c r="C84" s="144">
        <v>0</v>
      </c>
      <c r="D84" s="224">
        <f>+B84+C84</f>
        <v>307004368</v>
      </c>
      <c r="E84" s="144">
        <v>147602802</v>
      </c>
      <c r="F84" s="144">
        <v>147602802</v>
      </c>
      <c r="G84" s="144">
        <f>+D84-E84</f>
        <v>159401566</v>
      </c>
    </row>
    <row r="85" spans="1:7" ht="9" customHeight="1" x14ac:dyDescent="0.2">
      <c r="A85" s="230" t="s">
        <v>125</v>
      </c>
      <c r="B85" s="144">
        <v>96749054</v>
      </c>
      <c r="C85" s="144">
        <v>1015386</v>
      </c>
      <c r="D85" s="224">
        <f t="shared" ref="D85:D89" si="37">+B85+C85</f>
        <v>97764440</v>
      </c>
      <c r="E85" s="144">
        <v>48651403</v>
      </c>
      <c r="F85" s="144">
        <v>48651403</v>
      </c>
      <c r="G85" s="144">
        <f t="shared" ref="G85:G89" si="38">+D85-E85</f>
        <v>49113037</v>
      </c>
    </row>
    <row r="86" spans="1:7" ht="9" customHeight="1" x14ac:dyDescent="0.2">
      <c r="A86" s="230" t="s">
        <v>126</v>
      </c>
      <c r="B86" s="144">
        <v>190925949</v>
      </c>
      <c r="C86" s="144">
        <v>562322</v>
      </c>
      <c r="D86" s="224">
        <f t="shared" si="37"/>
        <v>191488271</v>
      </c>
      <c r="E86" s="144">
        <v>75777599</v>
      </c>
      <c r="F86" s="144">
        <v>75777599</v>
      </c>
      <c r="G86" s="144">
        <f t="shared" si="38"/>
        <v>115710672</v>
      </c>
    </row>
    <row r="87" spans="1:7" ht="9" customHeight="1" x14ac:dyDescent="0.2">
      <c r="A87" s="230" t="s">
        <v>81</v>
      </c>
      <c r="B87" s="144">
        <v>70332053</v>
      </c>
      <c r="C87" s="144">
        <v>0</v>
      </c>
      <c r="D87" s="224">
        <f t="shared" si="37"/>
        <v>70332053</v>
      </c>
      <c r="E87" s="144">
        <v>38539244</v>
      </c>
      <c r="F87" s="144">
        <v>28189360</v>
      </c>
      <c r="G87" s="144">
        <f t="shared" si="38"/>
        <v>31792809</v>
      </c>
    </row>
    <row r="88" spans="1:7" ht="9" customHeight="1" x14ac:dyDescent="0.2">
      <c r="A88" s="230" t="s">
        <v>127</v>
      </c>
      <c r="B88" s="144">
        <v>64706537</v>
      </c>
      <c r="C88" s="144">
        <v>14366605</v>
      </c>
      <c r="D88" s="224">
        <f t="shared" si="37"/>
        <v>79073142</v>
      </c>
      <c r="E88" s="144">
        <v>39537486</v>
      </c>
      <c r="F88" s="144">
        <v>39537486</v>
      </c>
      <c r="G88" s="144">
        <f t="shared" si="38"/>
        <v>39535656</v>
      </c>
    </row>
    <row r="89" spans="1:7" ht="9" customHeight="1" x14ac:dyDescent="0.2">
      <c r="A89" s="230" t="s">
        <v>128</v>
      </c>
      <c r="B89" s="144">
        <v>0</v>
      </c>
      <c r="C89" s="144">
        <v>0</v>
      </c>
      <c r="D89" s="224">
        <f t="shared" si="37"/>
        <v>0</v>
      </c>
      <c r="E89" s="144">
        <v>0</v>
      </c>
      <c r="F89" s="144">
        <v>0</v>
      </c>
      <c r="G89" s="144">
        <f t="shared" si="38"/>
        <v>0</v>
      </c>
    </row>
    <row r="90" spans="1:7" ht="9" customHeight="1" x14ac:dyDescent="0.2">
      <c r="A90" s="230" t="s">
        <v>82</v>
      </c>
      <c r="B90" s="239">
        <v>0</v>
      </c>
      <c r="C90" s="144">
        <v>0</v>
      </c>
      <c r="D90" s="231">
        <f t="shared" ref="D90" si="39">+B90+C90</f>
        <v>0</v>
      </c>
      <c r="E90" s="144">
        <v>0</v>
      </c>
      <c r="F90" s="144">
        <v>0</v>
      </c>
      <c r="G90" s="144">
        <f t="shared" ref="G90" si="40">+D90-E90</f>
        <v>0</v>
      </c>
    </row>
    <row r="91" spans="1:7" s="197" customFormat="1" ht="14.25" customHeight="1" x14ac:dyDescent="0.2">
      <c r="A91" s="228" t="s">
        <v>371</v>
      </c>
      <c r="B91" s="226">
        <f>B92+B93+B94+B95+B96+B97+B98+B99+B100</f>
        <v>36896663</v>
      </c>
      <c r="C91" s="226">
        <f>C92+C93+C94+C95+C96+C97+C98+C99+C100</f>
        <v>4168404</v>
      </c>
      <c r="D91" s="232">
        <f t="shared" ref="D91:G91" si="41">D92+D93+D94+D95+D96+D97+D98+D99+D100</f>
        <v>41065067</v>
      </c>
      <c r="E91" s="242">
        <f t="shared" si="41"/>
        <v>10659246</v>
      </c>
      <c r="F91" s="227">
        <f t="shared" si="41"/>
        <v>10656738</v>
      </c>
      <c r="G91" s="206">
        <f t="shared" si="41"/>
        <v>30405821</v>
      </c>
    </row>
    <row r="92" spans="1:7" ht="16.5" x14ac:dyDescent="0.15">
      <c r="A92" s="229" t="s">
        <v>372</v>
      </c>
      <c r="B92" s="144">
        <v>20147219</v>
      </c>
      <c r="C92" s="144">
        <v>1152732</v>
      </c>
      <c r="D92" s="225">
        <f t="shared" ref="D92:D93" si="42">+B92+C92</f>
        <v>21299951</v>
      </c>
      <c r="E92" s="144">
        <v>5514231</v>
      </c>
      <c r="F92" s="144">
        <v>5514231</v>
      </c>
      <c r="G92" s="144">
        <f t="shared" ref="G92:G93" si="43">+D92-E92</f>
        <v>15785720</v>
      </c>
    </row>
    <row r="93" spans="1:7" ht="9.75" customHeight="1" x14ac:dyDescent="0.2">
      <c r="A93" s="230" t="s">
        <v>373</v>
      </c>
      <c r="B93" s="144">
        <v>1113694</v>
      </c>
      <c r="C93" s="144">
        <v>583171</v>
      </c>
      <c r="D93" s="225">
        <f t="shared" si="42"/>
        <v>1696865</v>
      </c>
      <c r="E93" s="144">
        <v>1112087</v>
      </c>
      <c r="F93" s="144">
        <v>1112087</v>
      </c>
      <c r="G93" s="144">
        <f t="shared" si="43"/>
        <v>584778</v>
      </c>
    </row>
    <row r="94" spans="1:7" ht="9.75" customHeight="1" x14ac:dyDescent="0.2">
      <c r="A94" s="230" t="s">
        <v>374</v>
      </c>
      <c r="B94" s="144">
        <v>1737</v>
      </c>
      <c r="C94" s="144">
        <v>32708</v>
      </c>
      <c r="D94" s="225">
        <f t="shared" ref="D94:D100" si="44">+B94+C94</f>
        <v>34445</v>
      </c>
      <c r="E94" s="144">
        <v>14908</v>
      </c>
      <c r="F94" s="144">
        <v>14908</v>
      </c>
      <c r="G94" s="144">
        <f>+D94-E94</f>
        <v>19537</v>
      </c>
    </row>
    <row r="95" spans="1:7" ht="9.75" customHeight="1" x14ac:dyDescent="0.2">
      <c r="A95" s="230" t="s">
        <v>375</v>
      </c>
      <c r="B95" s="144">
        <v>3984460</v>
      </c>
      <c r="C95" s="144">
        <v>212694</v>
      </c>
      <c r="D95" s="225">
        <f t="shared" si="44"/>
        <v>4197154</v>
      </c>
      <c r="E95" s="144">
        <v>701560</v>
      </c>
      <c r="F95" s="144">
        <v>701560</v>
      </c>
      <c r="G95" s="144">
        <f t="shared" ref="G95:G100" si="45">+D95-E95</f>
        <v>3495594</v>
      </c>
    </row>
    <row r="96" spans="1:7" ht="10.5" customHeight="1" x14ac:dyDescent="0.2">
      <c r="A96" s="230" t="s">
        <v>376</v>
      </c>
      <c r="B96" s="144">
        <v>5875918</v>
      </c>
      <c r="C96" s="144">
        <v>1722436</v>
      </c>
      <c r="D96" s="225">
        <f t="shared" si="44"/>
        <v>7598354</v>
      </c>
      <c r="E96" s="144">
        <v>1354555</v>
      </c>
      <c r="F96" s="144">
        <v>1352047</v>
      </c>
      <c r="G96" s="144">
        <f t="shared" si="45"/>
        <v>6243799</v>
      </c>
    </row>
    <row r="97" spans="1:7" ht="9.75" customHeight="1" x14ac:dyDescent="0.2">
      <c r="A97" s="230" t="s">
        <v>377</v>
      </c>
      <c r="B97" s="144">
        <v>2210502</v>
      </c>
      <c r="C97" s="144">
        <v>376696</v>
      </c>
      <c r="D97" s="225">
        <f t="shared" si="44"/>
        <v>2587198</v>
      </c>
      <c r="E97" s="144">
        <v>1554228</v>
      </c>
      <c r="F97" s="144">
        <v>1554228</v>
      </c>
      <c r="G97" s="144">
        <f t="shared" si="45"/>
        <v>1032970</v>
      </c>
    </row>
    <row r="98" spans="1:7" ht="16.5" x14ac:dyDescent="0.2">
      <c r="A98" s="230" t="s">
        <v>378</v>
      </c>
      <c r="B98" s="144">
        <v>920750</v>
      </c>
      <c r="C98" s="144">
        <v>38782</v>
      </c>
      <c r="D98" s="225">
        <f t="shared" si="44"/>
        <v>959532</v>
      </c>
      <c r="E98" s="144">
        <v>178752</v>
      </c>
      <c r="F98" s="144">
        <v>178752</v>
      </c>
      <c r="G98" s="144">
        <f t="shared" si="45"/>
        <v>780780</v>
      </c>
    </row>
    <row r="99" spans="1:7" ht="8.25" customHeight="1" x14ac:dyDescent="0.2">
      <c r="A99" s="230" t="s">
        <v>379</v>
      </c>
      <c r="B99" s="144">
        <v>0</v>
      </c>
      <c r="C99" s="144">
        <v>0</v>
      </c>
      <c r="D99" s="223">
        <f t="shared" si="44"/>
        <v>0</v>
      </c>
      <c r="E99" s="144">
        <v>0</v>
      </c>
      <c r="F99" s="144">
        <v>0</v>
      </c>
      <c r="G99" s="144">
        <f t="shared" si="45"/>
        <v>0</v>
      </c>
    </row>
    <row r="100" spans="1:7" ht="9.75" customHeight="1" x14ac:dyDescent="0.2">
      <c r="A100" s="230" t="s">
        <v>380</v>
      </c>
      <c r="B100" s="144">
        <v>2642383</v>
      </c>
      <c r="C100" s="144">
        <v>49185</v>
      </c>
      <c r="D100" s="225">
        <f t="shared" si="44"/>
        <v>2691568</v>
      </c>
      <c r="E100" s="144">
        <v>228925</v>
      </c>
      <c r="F100" s="144">
        <v>228925</v>
      </c>
      <c r="G100" s="238">
        <f t="shared" si="45"/>
        <v>2462643</v>
      </c>
    </row>
    <row r="101" spans="1:7" s="197" customFormat="1" ht="9.75" customHeight="1" x14ac:dyDescent="0.2">
      <c r="A101" s="228" t="s">
        <v>381</v>
      </c>
      <c r="B101" s="227">
        <f>B102+B103+B104+B105+B106+B107+B108+B109+B110</f>
        <v>41763402</v>
      </c>
      <c r="C101" s="227">
        <f>C102+C103+C104+C105+C106+C107+C108+C109+C110</f>
        <v>11502111</v>
      </c>
      <c r="D101" s="240">
        <f t="shared" ref="D101:G101" si="46">D102+D103+D104+D105+D106+D107+D108+D109+D110</f>
        <v>53265513</v>
      </c>
      <c r="E101" s="244">
        <f>E102+E103+E104+E105+E106+E107+E108+E109+E110</f>
        <v>21167981</v>
      </c>
      <c r="F101" s="227">
        <f>F102+F103+F104+F105+F106+F107+F108+F109+F110</f>
        <v>21167981</v>
      </c>
      <c r="G101" s="240">
        <f t="shared" si="46"/>
        <v>32097532</v>
      </c>
    </row>
    <row r="102" spans="1:7" ht="9" customHeight="1" x14ac:dyDescent="0.2">
      <c r="A102" s="230" t="s">
        <v>382</v>
      </c>
      <c r="B102" s="144">
        <v>14865957</v>
      </c>
      <c r="C102" s="144">
        <v>-135328</v>
      </c>
      <c r="D102" s="238">
        <f t="shared" ref="D102" si="47">+B102+C102</f>
        <v>14730629</v>
      </c>
      <c r="E102" s="144">
        <v>4834749</v>
      </c>
      <c r="F102" s="144">
        <v>4834749</v>
      </c>
      <c r="G102" s="238">
        <f t="shared" ref="G102" si="48">+D102-E102</f>
        <v>9895880</v>
      </c>
    </row>
    <row r="103" spans="1:7" ht="9" customHeight="1" x14ac:dyDescent="0.2">
      <c r="A103" s="230" t="s">
        <v>383</v>
      </c>
      <c r="B103" s="144">
        <v>1921346</v>
      </c>
      <c r="C103" s="144">
        <v>-128105</v>
      </c>
      <c r="D103" s="238">
        <f t="shared" ref="D103:D110" si="49">+B103+C103</f>
        <v>1793241</v>
      </c>
      <c r="E103" s="144">
        <v>497653</v>
      </c>
      <c r="F103" s="144">
        <v>497653</v>
      </c>
      <c r="G103" s="238">
        <f t="shared" ref="G103:G110" si="50">+D103-E103</f>
        <v>1295588</v>
      </c>
    </row>
    <row r="104" spans="1:7" ht="9.75" customHeight="1" x14ac:dyDescent="0.2">
      <c r="A104" s="230" t="s">
        <v>384</v>
      </c>
      <c r="B104" s="144">
        <v>10474472</v>
      </c>
      <c r="C104" s="144">
        <v>1089203</v>
      </c>
      <c r="D104" s="238">
        <f t="shared" si="49"/>
        <v>11563675</v>
      </c>
      <c r="E104" s="144">
        <v>2371867</v>
      </c>
      <c r="F104" s="144">
        <v>2371867</v>
      </c>
      <c r="G104" s="238">
        <f t="shared" si="50"/>
        <v>9191808</v>
      </c>
    </row>
    <row r="105" spans="1:7" ht="11.25" customHeight="1" x14ac:dyDescent="0.2">
      <c r="A105" s="230" t="s">
        <v>385</v>
      </c>
      <c r="B105" s="144">
        <v>1778332</v>
      </c>
      <c r="C105" s="144">
        <v>126272</v>
      </c>
      <c r="D105" s="238">
        <f t="shared" si="49"/>
        <v>1904604</v>
      </c>
      <c r="E105" s="144">
        <v>700540</v>
      </c>
      <c r="F105" s="144">
        <v>700540</v>
      </c>
      <c r="G105" s="238">
        <f t="shared" si="50"/>
        <v>1204064</v>
      </c>
    </row>
    <row r="106" spans="1:7" ht="15.75" customHeight="1" x14ac:dyDescent="0.2">
      <c r="A106" s="230" t="s">
        <v>386</v>
      </c>
      <c r="B106" s="144">
        <v>7605194</v>
      </c>
      <c r="C106" s="144">
        <v>9126469</v>
      </c>
      <c r="D106" s="238">
        <f t="shared" si="49"/>
        <v>16731663</v>
      </c>
      <c r="E106" s="144">
        <v>10168967</v>
      </c>
      <c r="F106" s="144">
        <v>10168967</v>
      </c>
      <c r="G106" s="238">
        <f t="shared" si="50"/>
        <v>6562696</v>
      </c>
    </row>
    <row r="107" spans="1:7" ht="10.5" customHeight="1" x14ac:dyDescent="0.2">
      <c r="A107" s="230" t="s">
        <v>387</v>
      </c>
      <c r="B107" s="144">
        <v>2137328</v>
      </c>
      <c r="C107" s="144">
        <v>92359</v>
      </c>
      <c r="D107" s="238">
        <f t="shared" si="49"/>
        <v>2229687</v>
      </c>
      <c r="E107" s="144">
        <v>1187090</v>
      </c>
      <c r="F107" s="144">
        <v>1187090</v>
      </c>
      <c r="G107" s="238">
        <f t="shared" si="50"/>
        <v>1042597</v>
      </c>
    </row>
    <row r="108" spans="1:7" ht="10.5" customHeight="1" x14ac:dyDescent="0.2">
      <c r="A108" s="230" t="s">
        <v>388</v>
      </c>
      <c r="B108" s="144">
        <v>533107</v>
      </c>
      <c r="C108" s="144">
        <v>865910</v>
      </c>
      <c r="D108" s="238">
        <f t="shared" si="49"/>
        <v>1399017</v>
      </c>
      <c r="E108" s="144">
        <v>191849</v>
      </c>
      <c r="F108" s="144">
        <v>191849</v>
      </c>
      <c r="G108" s="238">
        <f t="shared" si="50"/>
        <v>1207168</v>
      </c>
    </row>
    <row r="109" spans="1:7" ht="8.25" customHeight="1" x14ac:dyDescent="0.2">
      <c r="A109" s="230" t="s">
        <v>389</v>
      </c>
      <c r="B109" s="144">
        <v>2348127</v>
      </c>
      <c r="C109" s="144">
        <v>376156</v>
      </c>
      <c r="D109" s="225">
        <f t="shared" si="49"/>
        <v>2724283</v>
      </c>
      <c r="E109" s="144">
        <v>1192556</v>
      </c>
      <c r="F109" s="144">
        <v>1192556</v>
      </c>
      <c r="G109" s="225">
        <f t="shared" si="50"/>
        <v>1531727</v>
      </c>
    </row>
    <row r="110" spans="1:7" ht="10.5" customHeight="1" x14ac:dyDescent="0.2">
      <c r="A110" s="230" t="s">
        <v>390</v>
      </c>
      <c r="B110" s="144">
        <v>99539</v>
      </c>
      <c r="C110" s="144">
        <v>89175</v>
      </c>
      <c r="D110" s="225">
        <f t="shared" si="49"/>
        <v>188714</v>
      </c>
      <c r="E110" s="144">
        <v>22710</v>
      </c>
      <c r="F110" s="144">
        <v>22710</v>
      </c>
      <c r="G110" s="225">
        <f t="shared" si="50"/>
        <v>166004</v>
      </c>
    </row>
    <row r="111" spans="1:7" s="197" customFormat="1" ht="16.5" x14ac:dyDescent="0.2">
      <c r="A111" s="228" t="s">
        <v>391</v>
      </c>
      <c r="B111" s="194">
        <f>B112+B113+B114+B115+B116+B117+B118+B119+B120</f>
        <v>0</v>
      </c>
      <c r="C111" s="227">
        <f>C112+C113+C114+C115+C116+C117+C118+C119+C120</f>
        <v>284094</v>
      </c>
      <c r="D111" s="240">
        <f>D112+D113+D114+D115+D116+D117+D118+D119+D120</f>
        <v>284094</v>
      </c>
      <c r="E111" s="244">
        <f t="shared" ref="E111:G111" si="51">E112+E113+E114+E115+E116+E117+E118+E119+E120</f>
        <v>177981</v>
      </c>
      <c r="F111" s="227">
        <f t="shared" si="51"/>
        <v>177981</v>
      </c>
      <c r="G111" s="240">
        <f t="shared" si="51"/>
        <v>106113</v>
      </c>
    </row>
    <row r="112" spans="1:7" ht="9.75" customHeight="1" x14ac:dyDescent="0.2">
      <c r="A112" s="230" t="s">
        <v>392</v>
      </c>
      <c r="B112" s="144">
        <v>0</v>
      </c>
      <c r="C112" s="225">
        <v>0</v>
      </c>
      <c r="D112" s="225">
        <f t="shared" ref="D112:E112" si="52">+B112+C112</f>
        <v>0</v>
      </c>
      <c r="E112" s="225">
        <f t="shared" si="52"/>
        <v>0</v>
      </c>
      <c r="F112" s="225">
        <v>0</v>
      </c>
      <c r="G112" s="225">
        <f t="shared" ref="G112" si="53">+D112-E112</f>
        <v>0</v>
      </c>
    </row>
    <row r="113" spans="1:7" ht="9.75" customHeight="1" x14ac:dyDescent="0.2">
      <c r="A113" s="230" t="s">
        <v>393</v>
      </c>
      <c r="B113" s="144">
        <v>0</v>
      </c>
      <c r="C113" s="225">
        <v>0</v>
      </c>
      <c r="D113" s="225">
        <f t="shared" ref="D113:D120" si="54">+B113+C113</f>
        <v>0</v>
      </c>
      <c r="E113" s="243">
        <v>0</v>
      </c>
      <c r="F113" s="225">
        <v>0</v>
      </c>
      <c r="G113" s="225">
        <f t="shared" ref="G113:G120" si="55">+D113-E113</f>
        <v>0</v>
      </c>
    </row>
    <row r="114" spans="1:7" ht="9.75" customHeight="1" x14ac:dyDescent="0.2">
      <c r="A114" s="230" t="s">
        <v>394</v>
      </c>
      <c r="B114" s="144">
        <v>0</v>
      </c>
      <c r="C114" s="225">
        <v>0</v>
      </c>
      <c r="D114" s="225">
        <f>+B114+C114</f>
        <v>0</v>
      </c>
      <c r="E114" s="243">
        <v>0</v>
      </c>
      <c r="F114" s="225">
        <v>0</v>
      </c>
      <c r="G114" s="225">
        <f>+D114-E114</f>
        <v>0</v>
      </c>
    </row>
    <row r="115" spans="1:7" ht="9.75" customHeight="1" x14ac:dyDescent="0.2">
      <c r="A115" s="230" t="s">
        <v>395</v>
      </c>
      <c r="B115" s="144">
        <v>0</v>
      </c>
      <c r="C115" s="144">
        <v>284094</v>
      </c>
      <c r="D115" s="225">
        <f>+B115+C115</f>
        <v>284094</v>
      </c>
      <c r="E115" s="144">
        <v>177981</v>
      </c>
      <c r="F115" s="144">
        <v>177981</v>
      </c>
      <c r="G115" s="225">
        <f>+D115-E115</f>
        <v>106113</v>
      </c>
    </row>
    <row r="116" spans="1:7" ht="9.75" customHeight="1" x14ac:dyDescent="0.2">
      <c r="A116" s="230" t="s">
        <v>396</v>
      </c>
      <c r="B116" s="144">
        <v>0</v>
      </c>
      <c r="C116" s="225">
        <v>0</v>
      </c>
      <c r="D116" s="225">
        <f t="shared" si="54"/>
        <v>0</v>
      </c>
      <c r="E116" s="243">
        <v>0</v>
      </c>
      <c r="F116" s="225">
        <v>0</v>
      </c>
      <c r="G116" s="225">
        <f t="shared" si="55"/>
        <v>0</v>
      </c>
    </row>
    <row r="117" spans="1:7" ht="9.75" customHeight="1" x14ac:dyDescent="0.2">
      <c r="A117" s="230" t="s">
        <v>397</v>
      </c>
      <c r="B117" s="144">
        <v>0</v>
      </c>
      <c r="C117" s="225">
        <v>0</v>
      </c>
      <c r="D117" s="225">
        <f t="shared" si="54"/>
        <v>0</v>
      </c>
      <c r="E117" s="243">
        <v>0</v>
      </c>
      <c r="F117" s="225">
        <v>0</v>
      </c>
      <c r="G117" s="225">
        <f t="shared" si="55"/>
        <v>0</v>
      </c>
    </row>
    <row r="118" spans="1:7" ht="9.75" customHeight="1" x14ac:dyDescent="0.2">
      <c r="A118" s="230" t="s">
        <v>398</v>
      </c>
      <c r="B118" s="144">
        <v>0</v>
      </c>
      <c r="C118" s="225">
        <v>0</v>
      </c>
      <c r="D118" s="225">
        <f t="shared" si="54"/>
        <v>0</v>
      </c>
      <c r="E118" s="243">
        <v>0</v>
      </c>
      <c r="F118" s="225">
        <v>0</v>
      </c>
      <c r="G118" s="225">
        <f t="shared" si="55"/>
        <v>0</v>
      </c>
    </row>
    <row r="119" spans="1:7" ht="9.75" customHeight="1" x14ac:dyDescent="0.2">
      <c r="A119" s="230" t="s">
        <v>399</v>
      </c>
      <c r="B119" s="144">
        <v>0</v>
      </c>
      <c r="C119" s="225">
        <v>0</v>
      </c>
      <c r="D119" s="225">
        <f t="shared" si="54"/>
        <v>0</v>
      </c>
      <c r="E119" s="243">
        <v>0</v>
      </c>
      <c r="F119" s="225">
        <v>0</v>
      </c>
      <c r="G119" s="225">
        <f t="shared" si="55"/>
        <v>0</v>
      </c>
    </row>
    <row r="120" spans="1:7" ht="9.75" customHeight="1" x14ac:dyDescent="0.2">
      <c r="A120" s="230" t="s">
        <v>400</v>
      </c>
      <c r="B120" s="144">
        <v>0</v>
      </c>
      <c r="C120" s="225">
        <v>0</v>
      </c>
      <c r="D120" s="225">
        <f t="shared" si="54"/>
        <v>0</v>
      </c>
      <c r="E120" s="243">
        <v>0</v>
      </c>
      <c r="F120" s="225">
        <v>0</v>
      </c>
      <c r="G120" s="225">
        <f t="shared" si="55"/>
        <v>0</v>
      </c>
    </row>
    <row r="121" spans="1:7" s="197" customFormat="1" ht="15" customHeight="1" x14ac:dyDescent="0.2">
      <c r="A121" s="228" t="s">
        <v>401</v>
      </c>
      <c r="B121" s="194">
        <f>B122+B123+B124+B125+B126+B127+B128+B129+B130</f>
        <v>0</v>
      </c>
      <c r="C121" s="227">
        <f>C122+C123+C124+C125+C126+C127+C128+C129+C130</f>
        <v>1797996</v>
      </c>
      <c r="D121" s="240">
        <f t="shared" ref="D121:G121" si="56">D122+D123+D124+D125+D126+D127+D128+D129+D130</f>
        <v>1797996</v>
      </c>
      <c r="E121" s="244">
        <f t="shared" si="56"/>
        <v>609755</v>
      </c>
      <c r="F121" s="227">
        <f t="shared" si="56"/>
        <v>609755</v>
      </c>
      <c r="G121" s="240">
        <f t="shared" si="56"/>
        <v>1188241</v>
      </c>
    </row>
    <row r="122" spans="1:7" ht="9" customHeight="1" x14ac:dyDescent="0.2">
      <c r="A122" s="230" t="s">
        <v>402</v>
      </c>
      <c r="B122" s="144">
        <v>0</v>
      </c>
      <c r="C122" s="144">
        <v>177886</v>
      </c>
      <c r="D122" s="225">
        <f t="shared" ref="D122" si="57">+B122+C122</f>
        <v>177886</v>
      </c>
      <c r="E122" s="144">
        <v>100044</v>
      </c>
      <c r="F122" s="144">
        <v>100044</v>
      </c>
      <c r="G122" s="225">
        <f t="shared" ref="G122" si="58">+D122-E122</f>
        <v>77842</v>
      </c>
    </row>
    <row r="123" spans="1:7" ht="9" customHeight="1" x14ac:dyDescent="0.2">
      <c r="A123" s="230" t="s">
        <v>403</v>
      </c>
      <c r="B123" s="144">
        <v>0</v>
      </c>
      <c r="C123" s="144">
        <v>19550</v>
      </c>
      <c r="D123" s="225">
        <f t="shared" ref="D123:D130" si="59">+B123+C123</f>
        <v>19550</v>
      </c>
      <c r="E123" s="144">
        <v>19550</v>
      </c>
      <c r="F123" s="144">
        <v>19550</v>
      </c>
      <c r="G123" s="225">
        <f t="shared" ref="G123:G130" si="60">+D123-E123</f>
        <v>0</v>
      </c>
    </row>
    <row r="124" spans="1:7" ht="9" customHeight="1" x14ac:dyDescent="0.2">
      <c r="A124" s="230" t="s">
        <v>404</v>
      </c>
      <c r="B124" s="239">
        <v>0</v>
      </c>
      <c r="C124" s="144">
        <v>1513030</v>
      </c>
      <c r="D124" s="225">
        <f t="shared" si="59"/>
        <v>1513030</v>
      </c>
      <c r="E124" s="144">
        <v>455347</v>
      </c>
      <c r="F124" s="144">
        <v>455347</v>
      </c>
      <c r="G124" s="225">
        <f t="shared" si="60"/>
        <v>1057683</v>
      </c>
    </row>
    <row r="125" spans="1:7" ht="9" customHeight="1" x14ac:dyDescent="0.2">
      <c r="A125" s="230" t="s">
        <v>405</v>
      </c>
      <c r="B125" s="144">
        <v>0</v>
      </c>
      <c r="C125" s="144">
        <v>0</v>
      </c>
      <c r="D125" s="225">
        <f t="shared" si="59"/>
        <v>0</v>
      </c>
      <c r="E125" s="144">
        <v>0</v>
      </c>
      <c r="F125" s="144">
        <v>0</v>
      </c>
      <c r="G125" s="225">
        <f t="shared" si="60"/>
        <v>0</v>
      </c>
    </row>
    <row r="126" spans="1:7" ht="9" customHeight="1" x14ac:dyDescent="0.2">
      <c r="A126" s="230" t="s">
        <v>406</v>
      </c>
      <c r="B126" s="144">
        <v>0</v>
      </c>
      <c r="C126" s="144">
        <v>0</v>
      </c>
      <c r="D126" s="225">
        <f t="shared" si="59"/>
        <v>0</v>
      </c>
      <c r="E126" s="144">
        <v>0</v>
      </c>
      <c r="F126" s="144">
        <v>0</v>
      </c>
      <c r="G126" s="225">
        <f t="shared" si="60"/>
        <v>0</v>
      </c>
    </row>
    <row r="127" spans="1:7" ht="9" customHeight="1" x14ac:dyDescent="0.2">
      <c r="A127" s="230" t="s">
        <v>407</v>
      </c>
      <c r="B127" s="144">
        <v>0</v>
      </c>
      <c r="C127" s="144">
        <v>13876</v>
      </c>
      <c r="D127" s="225">
        <f t="shared" si="59"/>
        <v>13876</v>
      </c>
      <c r="E127" s="144">
        <v>11160</v>
      </c>
      <c r="F127" s="144">
        <v>11160</v>
      </c>
      <c r="G127" s="225">
        <f t="shared" si="60"/>
        <v>2716</v>
      </c>
    </row>
    <row r="128" spans="1:7" ht="9" customHeight="1" x14ac:dyDescent="0.2">
      <c r="A128" s="230" t="s">
        <v>408</v>
      </c>
      <c r="B128" s="144">
        <v>0</v>
      </c>
      <c r="C128" s="144">
        <v>20000</v>
      </c>
      <c r="D128" s="225">
        <f t="shared" si="59"/>
        <v>20000</v>
      </c>
      <c r="E128" s="144">
        <v>0</v>
      </c>
      <c r="F128" s="144">
        <v>0</v>
      </c>
      <c r="G128" s="225">
        <f t="shared" si="60"/>
        <v>20000</v>
      </c>
    </row>
    <row r="129" spans="1:7" ht="9" customHeight="1" x14ac:dyDescent="0.2">
      <c r="A129" s="230" t="s">
        <v>409</v>
      </c>
      <c r="B129" s="144">
        <v>0</v>
      </c>
      <c r="C129" s="144">
        <v>0</v>
      </c>
      <c r="D129" s="225">
        <f t="shared" si="59"/>
        <v>0</v>
      </c>
      <c r="E129" s="144">
        <v>0</v>
      </c>
      <c r="F129" s="144">
        <v>0</v>
      </c>
      <c r="G129" s="225">
        <f t="shared" si="60"/>
        <v>0</v>
      </c>
    </row>
    <row r="130" spans="1:7" ht="9" customHeight="1" x14ac:dyDescent="0.2">
      <c r="A130" s="230" t="s">
        <v>410</v>
      </c>
      <c r="B130" s="144">
        <v>0</v>
      </c>
      <c r="C130" s="144">
        <v>53654</v>
      </c>
      <c r="D130" s="225">
        <f t="shared" si="59"/>
        <v>53654</v>
      </c>
      <c r="E130" s="144">
        <v>23654</v>
      </c>
      <c r="F130" s="144">
        <v>23654</v>
      </c>
      <c r="G130" s="225">
        <f t="shared" si="60"/>
        <v>30000</v>
      </c>
    </row>
    <row r="131" spans="1:7" s="197" customFormat="1" ht="8.25" customHeight="1" x14ac:dyDescent="0.2">
      <c r="A131" s="228" t="s">
        <v>411</v>
      </c>
      <c r="B131" s="194">
        <f>B132+B133+B134</f>
        <v>0</v>
      </c>
      <c r="C131" s="227">
        <f>C132+C133+C134</f>
        <v>1856308</v>
      </c>
      <c r="D131" s="240">
        <f t="shared" ref="D131:F131" si="61">D132+D133+D134</f>
        <v>1856308</v>
      </c>
      <c r="E131" s="244">
        <f t="shared" si="61"/>
        <v>1856308</v>
      </c>
      <c r="F131" s="227">
        <f t="shared" si="61"/>
        <v>1856308</v>
      </c>
      <c r="G131" s="240">
        <f>G132+G133+G134</f>
        <v>0</v>
      </c>
    </row>
    <row r="132" spans="1:7" ht="9.75" customHeight="1" x14ac:dyDescent="0.2">
      <c r="A132" s="230" t="s">
        <v>412</v>
      </c>
      <c r="B132" s="144">
        <v>0</v>
      </c>
      <c r="C132" s="144">
        <v>0</v>
      </c>
      <c r="D132" s="225">
        <f t="shared" ref="D132" si="62">+B132+C132</f>
        <v>0</v>
      </c>
      <c r="E132" s="144">
        <v>0</v>
      </c>
      <c r="F132" s="144">
        <v>0</v>
      </c>
      <c r="G132" s="225">
        <f t="shared" ref="G132" si="63">+D132-E132</f>
        <v>0</v>
      </c>
    </row>
    <row r="133" spans="1:7" ht="9.75" customHeight="1" x14ac:dyDescent="0.2">
      <c r="A133" s="230" t="s">
        <v>413</v>
      </c>
      <c r="B133" s="144">
        <v>0</v>
      </c>
      <c r="C133" s="144">
        <v>1856308</v>
      </c>
      <c r="D133" s="225">
        <f t="shared" ref="D133:D134" si="64">+B133+C133</f>
        <v>1856308</v>
      </c>
      <c r="E133" s="144">
        <v>1856308</v>
      </c>
      <c r="F133" s="144">
        <v>1856308</v>
      </c>
      <c r="G133" s="225">
        <f>+D133-E133</f>
        <v>0</v>
      </c>
    </row>
    <row r="134" spans="1:7" ht="9.75" customHeight="1" x14ac:dyDescent="0.2">
      <c r="A134" s="230" t="s">
        <v>414</v>
      </c>
      <c r="B134" s="144">
        <v>0</v>
      </c>
      <c r="C134" s="144">
        <v>0</v>
      </c>
      <c r="D134" s="225">
        <f t="shared" si="64"/>
        <v>0</v>
      </c>
      <c r="E134" s="144">
        <v>0</v>
      </c>
      <c r="F134" s="144"/>
      <c r="G134" s="225">
        <f t="shared" ref="G134" si="65">+D134-E134</f>
        <v>0</v>
      </c>
    </row>
    <row r="135" spans="1:7" s="197" customFormat="1" ht="13.5" customHeight="1" x14ac:dyDescent="0.2">
      <c r="A135" s="132" t="s">
        <v>435</v>
      </c>
      <c r="B135" s="201">
        <f>B136+B137+B138+B139+B140+B142+B143</f>
        <v>0</v>
      </c>
      <c r="C135" s="240">
        <f t="shared" ref="C135:G135" si="66">C136+C137+C138+C139+C140+C142+C143</f>
        <v>0</v>
      </c>
      <c r="D135" s="240">
        <f t="shared" si="66"/>
        <v>0</v>
      </c>
      <c r="E135" s="246">
        <f t="shared" si="66"/>
        <v>0</v>
      </c>
      <c r="F135" s="240">
        <f t="shared" si="66"/>
        <v>0</v>
      </c>
      <c r="G135" s="240">
        <f t="shared" si="66"/>
        <v>0</v>
      </c>
    </row>
    <row r="136" spans="1:7" ht="9.75" customHeight="1" x14ac:dyDescent="0.2">
      <c r="A136" s="230" t="s">
        <v>415</v>
      </c>
      <c r="B136" s="144">
        <v>0</v>
      </c>
      <c r="C136" s="225">
        <v>0</v>
      </c>
      <c r="D136" s="225">
        <f t="shared" ref="D136:D138" si="67">+B136+C136</f>
        <v>0</v>
      </c>
      <c r="E136" s="243">
        <v>0</v>
      </c>
      <c r="F136" s="225">
        <v>0</v>
      </c>
      <c r="G136" s="225">
        <f t="shared" ref="G136:G138" si="68">+D136-E136</f>
        <v>0</v>
      </c>
    </row>
    <row r="137" spans="1:7" ht="9.75" customHeight="1" x14ac:dyDescent="0.2">
      <c r="A137" s="230" t="s">
        <v>416</v>
      </c>
      <c r="B137" s="144">
        <v>0</v>
      </c>
      <c r="C137" s="225">
        <v>0</v>
      </c>
      <c r="D137" s="225">
        <f t="shared" si="67"/>
        <v>0</v>
      </c>
      <c r="E137" s="243">
        <v>0</v>
      </c>
      <c r="F137" s="225">
        <v>0</v>
      </c>
      <c r="G137" s="225">
        <f t="shared" si="68"/>
        <v>0</v>
      </c>
    </row>
    <row r="138" spans="1:7" ht="9.75" customHeight="1" x14ac:dyDescent="0.2">
      <c r="A138" s="230" t="s">
        <v>417</v>
      </c>
      <c r="B138" s="144">
        <v>0</v>
      </c>
      <c r="C138" s="238">
        <v>0</v>
      </c>
      <c r="D138" s="238">
        <f t="shared" si="67"/>
        <v>0</v>
      </c>
      <c r="E138" s="245">
        <v>0</v>
      </c>
      <c r="F138" s="238">
        <v>0</v>
      </c>
      <c r="G138" s="238">
        <f t="shared" si="68"/>
        <v>0</v>
      </c>
    </row>
    <row r="139" spans="1:7" ht="9.75" customHeight="1" x14ac:dyDescent="0.2">
      <c r="A139" s="230" t="s">
        <v>418</v>
      </c>
      <c r="B139" s="144">
        <v>0</v>
      </c>
      <c r="C139" s="238">
        <v>0</v>
      </c>
      <c r="D139" s="238">
        <f t="shared" ref="D139:D143" si="69">+B139+C139</f>
        <v>0</v>
      </c>
      <c r="E139" s="245">
        <v>0</v>
      </c>
      <c r="F139" s="238">
        <v>0</v>
      </c>
      <c r="G139" s="238">
        <f t="shared" ref="G139:G143" si="70">+D139-E139</f>
        <v>0</v>
      </c>
    </row>
    <row r="140" spans="1:7" ht="9.75" customHeight="1" x14ac:dyDescent="0.2">
      <c r="A140" s="230" t="s">
        <v>419</v>
      </c>
      <c r="B140" s="144">
        <v>0</v>
      </c>
      <c r="C140" s="238">
        <v>0</v>
      </c>
      <c r="D140" s="238">
        <f t="shared" si="69"/>
        <v>0</v>
      </c>
      <c r="E140" s="245">
        <v>0</v>
      </c>
      <c r="F140" s="238">
        <v>0</v>
      </c>
      <c r="G140" s="238">
        <f t="shared" si="70"/>
        <v>0</v>
      </c>
    </row>
    <row r="141" spans="1:7" ht="9.75" customHeight="1" x14ac:dyDescent="0.2">
      <c r="A141" s="230" t="s">
        <v>420</v>
      </c>
      <c r="B141" s="144">
        <v>0</v>
      </c>
      <c r="C141" s="238">
        <v>0</v>
      </c>
      <c r="D141" s="238">
        <f t="shared" si="69"/>
        <v>0</v>
      </c>
      <c r="E141" s="245">
        <v>0</v>
      </c>
      <c r="F141" s="238">
        <v>0</v>
      </c>
      <c r="G141" s="238">
        <f t="shared" si="70"/>
        <v>0</v>
      </c>
    </row>
    <row r="142" spans="1:7" ht="9.75" customHeight="1" x14ac:dyDescent="0.2">
      <c r="A142" s="230" t="s">
        <v>421</v>
      </c>
      <c r="B142" s="144">
        <v>0</v>
      </c>
      <c r="C142" s="144">
        <v>0</v>
      </c>
      <c r="D142" s="144">
        <f t="shared" si="69"/>
        <v>0</v>
      </c>
      <c r="E142" s="247">
        <v>0</v>
      </c>
      <c r="F142" s="144">
        <v>0</v>
      </c>
      <c r="G142" s="144">
        <f t="shared" si="70"/>
        <v>0</v>
      </c>
    </row>
    <row r="143" spans="1:7" ht="12" customHeight="1" x14ac:dyDescent="0.2">
      <c r="A143" s="230" t="s">
        <v>422</v>
      </c>
      <c r="B143" s="144">
        <v>0</v>
      </c>
      <c r="C143" s="144">
        <v>0</v>
      </c>
      <c r="D143" s="144">
        <f t="shared" si="69"/>
        <v>0</v>
      </c>
      <c r="E143" s="247">
        <v>0</v>
      </c>
      <c r="F143" s="144">
        <v>0</v>
      </c>
      <c r="G143" s="144">
        <f t="shared" si="70"/>
        <v>0</v>
      </c>
    </row>
    <row r="144" spans="1:7" s="197" customFormat="1" ht="9.75" customHeight="1" x14ac:dyDescent="0.2">
      <c r="A144" s="132" t="s">
        <v>423</v>
      </c>
      <c r="B144" s="201">
        <f>B145+B146+B147</f>
        <v>0</v>
      </c>
      <c r="C144" s="201">
        <f t="shared" ref="C144:G144" si="71">C145+C146+C147</f>
        <v>0</v>
      </c>
      <c r="D144" s="201">
        <f t="shared" si="71"/>
        <v>0</v>
      </c>
      <c r="E144" s="248">
        <f t="shared" si="71"/>
        <v>0</v>
      </c>
      <c r="F144" s="201">
        <f t="shared" si="71"/>
        <v>0</v>
      </c>
      <c r="G144" s="201">
        <f t="shared" si="71"/>
        <v>0</v>
      </c>
    </row>
    <row r="145" spans="1:7" ht="8.25" customHeight="1" x14ac:dyDescent="0.2">
      <c r="A145" s="230" t="s">
        <v>424</v>
      </c>
      <c r="B145" s="144">
        <v>0</v>
      </c>
      <c r="C145" s="144">
        <v>0</v>
      </c>
      <c r="D145" s="144">
        <f t="shared" ref="D145" si="72">+B145+C145</f>
        <v>0</v>
      </c>
      <c r="E145" s="247">
        <v>0</v>
      </c>
      <c r="F145" s="144">
        <v>0</v>
      </c>
      <c r="G145" s="144">
        <f t="shared" ref="G145" si="73">+D145-E145</f>
        <v>0</v>
      </c>
    </row>
    <row r="146" spans="1:7" ht="8.25" customHeight="1" x14ac:dyDescent="0.2">
      <c r="A146" s="230" t="s">
        <v>425</v>
      </c>
      <c r="B146" s="144">
        <v>0</v>
      </c>
      <c r="C146" s="144">
        <v>0</v>
      </c>
      <c r="D146" s="144">
        <f t="shared" ref="D146:D147" si="74">+B146+C146</f>
        <v>0</v>
      </c>
      <c r="E146" s="247">
        <v>0</v>
      </c>
      <c r="F146" s="144">
        <v>0</v>
      </c>
      <c r="G146" s="144">
        <f t="shared" ref="G146:G147" si="75">+D146-E146</f>
        <v>0</v>
      </c>
    </row>
    <row r="147" spans="1:7" ht="8.25" customHeight="1" x14ac:dyDescent="0.2">
      <c r="A147" s="230" t="s">
        <v>426</v>
      </c>
      <c r="B147" s="144">
        <v>0</v>
      </c>
      <c r="C147" s="144">
        <v>0</v>
      </c>
      <c r="D147" s="144">
        <f t="shared" si="74"/>
        <v>0</v>
      </c>
      <c r="E147" s="247">
        <v>0</v>
      </c>
      <c r="F147" s="144">
        <v>0</v>
      </c>
      <c r="G147" s="144">
        <f t="shared" si="75"/>
        <v>0</v>
      </c>
    </row>
    <row r="148" spans="1:7" s="197" customFormat="1" ht="9.75" customHeight="1" x14ac:dyDescent="0.2">
      <c r="A148" s="132" t="s">
        <v>427</v>
      </c>
      <c r="B148" s="201">
        <f>B149+B150+B151+B152+B153+B154+B155</f>
        <v>0</v>
      </c>
      <c r="C148" s="201">
        <f t="shared" ref="C148:G148" si="76">C149+C150+C151+C152+C153+C154+C155</f>
        <v>0</v>
      </c>
      <c r="D148" s="201">
        <f t="shared" si="76"/>
        <v>0</v>
      </c>
      <c r="E148" s="248">
        <f t="shared" si="76"/>
        <v>0</v>
      </c>
      <c r="F148" s="201">
        <f t="shared" si="76"/>
        <v>0</v>
      </c>
      <c r="G148" s="201">
        <f t="shared" si="76"/>
        <v>0</v>
      </c>
    </row>
    <row r="149" spans="1:7" ht="9" customHeight="1" x14ac:dyDescent="0.2">
      <c r="A149" s="230" t="s">
        <v>428</v>
      </c>
      <c r="B149" s="144">
        <v>0</v>
      </c>
      <c r="C149" s="144">
        <v>0</v>
      </c>
      <c r="D149" s="144">
        <f t="shared" ref="D149:D151" si="77">+B149+C149</f>
        <v>0</v>
      </c>
      <c r="E149" s="247">
        <v>0</v>
      </c>
      <c r="F149" s="144">
        <v>0</v>
      </c>
      <c r="G149" s="144">
        <f t="shared" ref="G149:G151" si="78">+D149-E149</f>
        <v>0</v>
      </c>
    </row>
    <row r="150" spans="1:7" ht="9" customHeight="1" x14ac:dyDescent="0.2">
      <c r="A150" s="230" t="s">
        <v>429</v>
      </c>
      <c r="B150" s="144">
        <v>0</v>
      </c>
      <c r="C150" s="144">
        <v>0</v>
      </c>
      <c r="D150" s="144">
        <f t="shared" si="77"/>
        <v>0</v>
      </c>
      <c r="E150" s="247">
        <v>0</v>
      </c>
      <c r="F150" s="144">
        <v>0</v>
      </c>
      <c r="G150" s="144">
        <f t="shared" si="78"/>
        <v>0</v>
      </c>
    </row>
    <row r="151" spans="1:7" ht="9" customHeight="1" x14ac:dyDescent="0.2">
      <c r="A151" s="230" t="s">
        <v>430</v>
      </c>
      <c r="B151" s="144">
        <v>0</v>
      </c>
      <c r="C151" s="144">
        <v>0</v>
      </c>
      <c r="D151" s="144">
        <f t="shared" si="77"/>
        <v>0</v>
      </c>
      <c r="E151" s="247">
        <v>0</v>
      </c>
      <c r="F151" s="144">
        <v>0</v>
      </c>
      <c r="G151" s="144">
        <f t="shared" si="78"/>
        <v>0</v>
      </c>
    </row>
    <row r="152" spans="1:7" ht="9" customHeight="1" x14ac:dyDescent="0.2">
      <c r="A152" s="230" t="s">
        <v>431</v>
      </c>
      <c r="B152" s="144">
        <v>0</v>
      </c>
      <c r="C152" s="144">
        <v>0</v>
      </c>
      <c r="D152" s="144">
        <f t="shared" ref="D152:D155" si="79">+B152+C152</f>
        <v>0</v>
      </c>
      <c r="E152" s="247">
        <v>0</v>
      </c>
      <c r="F152" s="144">
        <v>0</v>
      </c>
      <c r="G152" s="144">
        <f t="shared" ref="G152:G155" si="80">+D152-E152</f>
        <v>0</v>
      </c>
    </row>
    <row r="153" spans="1:7" ht="9" customHeight="1" x14ac:dyDescent="0.2">
      <c r="A153" s="230" t="s">
        <v>432</v>
      </c>
      <c r="B153" s="144">
        <v>0</v>
      </c>
      <c r="C153" s="144">
        <v>0</v>
      </c>
      <c r="D153" s="144">
        <f t="shared" si="79"/>
        <v>0</v>
      </c>
      <c r="E153" s="247">
        <v>0</v>
      </c>
      <c r="F153" s="144">
        <v>0</v>
      </c>
      <c r="G153" s="144">
        <f t="shared" si="80"/>
        <v>0</v>
      </c>
    </row>
    <row r="154" spans="1:7" ht="9" customHeight="1" x14ac:dyDescent="0.2">
      <c r="A154" s="230" t="s">
        <v>433</v>
      </c>
      <c r="B154" s="144">
        <v>0</v>
      </c>
      <c r="C154" s="144">
        <v>0</v>
      </c>
      <c r="D154" s="144">
        <f t="shared" si="79"/>
        <v>0</v>
      </c>
      <c r="E154" s="247">
        <v>0</v>
      </c>
      <c r="F154" s="144">
        <v>0</v>
      </c>
      <c r="G154" s="144">
        <f t="shared" si="80"/>
        <v>0</v>
      </c>
    </row>
    <row r="155" spans="1:7" ht="9.75" customHeight="1" x14ac:dyDescent="0.2">
      <c r="A155" s="230" t="s">
        <v>434</v>
      </c>
      <c r="B155" s="144">
        <v>0</v>
      </c>
      <c r="C155" s="144">
        <v>0</v>
      </c>
      <c r="D155" s="144">
        <f t="shared" si="79"/>
        <v>0</v>
      </c>
      <c r="E155" s="247">
        <v>0</v>
      </c>
      <c r="F155" s="144">
        <v>0</v>
      </c>
      <c r="G155" s="144">
        <f t="shared" si="80"/>
        <v>0</v>
      </c>
    </row>
    <row r="156" spans="1:7" ht="10.5" customHeight="1" x14ac:dyDescent="0.2">
      <c r="A156" s="235" t="s">
        <v>14</v>
      </c>
      <c r="B156" s="252">
        <f>B7+B82</f>
        <v>868378024</v>
      </c>
      <c r="C156" s="252">
        <f>C7+C82</f>
        <v>41576352</v>
      </c>
      <c r="D156" s="252">
        <f>D7+D82</f>
        <v>909954376</v>
      </c>
      <c r="E156" s="253">
        <f t="shared" ref="E156:G156" si="81">E7+E82</f>
        <v>407617934</v>
      </c>
      <c r="F156" s="252">
        <f>F7+F82</f>
        <v>397265541</v>
      </c>
      <c r="G156" s="109">
        <f t="shared" si="81"/>
        <v>502336442</v>
      </c>
    </row>
    <row r="157" spans="1:7" ht="8.25" customHeight="1" x14ac:dyDescent="0.2">
      <c r="A157" s="50"/>
      <c r="B157" s="50"/>
      <c r="C157" s="50"/>
      <c r="D157" s="50"/>
      <c r="E157" s="50"/>
      <c r="F157" s="50"/>
      <c r="G157" s="50"/>
    </row>
    <row r="158" spans="1:7" x14ac:dyDescent="0.2">
      <c r="A158" s="50"/>
      <c r="B158" s="50"/>
      <c r="C158" s="50"/>
      <c r="D158" s="50"/>
      <c r="E158" s="50"/>
      <c r="F158" s="50"/>
      <c r="G158" s="50"/>
    </row>
    <row r="159" spans="1:7" x14ac:dyDescent="0.2">
      <c r="A159" s="50"/>
      <c r="B159" s="50"/>
      <c r="C159" s="50"/>
      <c r="D159" s="50"/>
      <c r="E159" s="50"/>
      <c r="F159" s="50"/>
      <c r="G159" s="50"/>
    </row>
    <row r="160" spans="1:7" x14ac:dyDescent="0.2">
      <c r="A160" s="50"/>
      <c r="B160" s="110"/>
      <c r="C160" s="110"/>
      <c r="D160" s="110"/>
      <c r="E160" s="110"/>
      <c r="F160" s="110"/>
      <c r="G160" s="110"/>
    </row>
    <row r="161" spans="1:7" x14ac:dyDescent="0.2">
      <c r="A161" s="50"/>
      <c r="B161" s="50"/>
      <c r="C161" s="50"/>
      <c r="D161" s="50"/>
      <c r="E161" s="50"/>
      <c r="F161" s="50"/>
      <c r="G161" s="50"/>
    </row>
    <row r="163" spans="1:7" x14ac:dyDescent="0.2">
      <c r="C163" s="3"/>
      <c r="D163" s="3"/>
    </row>
    <row r="165" spans="1:7" x14ac:dyDescent="0.2">
      <c r="B165" s="188"/>
      <c r="C165" s="188"/>
      <c r="D165" s="188"/>
      <c r="E165" s="188"/>
      <c r="F165" s="188"/>
      <c r="G165" s="188"/>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scale="85" orientation="portrait" r:id="rId1"/>
  <rowBreaks count="1" manualBreakCount="1">
    <brk id="81" max="16383" man="1"/>
  </rowBreaks>
  <ignoredErrors>
    <ignoredError sqref="D111 G111 D121 G121 D131 D135 G135 G131 G144 G148 D144 D148 D101 G101 G91 D91 D73 G73 G69 D69 D64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G34"/>
  <sheetViews>
    <sheetView zoomScale="150" zoomScaleNormal="150" workbookViewId="0">
      <selection activeCell="I1" sqref="I1:P1048576"/>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s>
  <sheetData>
    <row r="1" spans="1:7" ht="12" customHeight="1" x14ac:dyDescent="0.2">
      <c r="A1" s="381" t="s">
        <v>130</v>
      </c>
      <c r="B1" s="382"/>
      <c r="C1" s="382"/>
      <c r="D1" s="382"/>
      <c r="E1" s="382"/>
      <c r="F1" s="382"/>
      <c r="G1" s="383"/>
    </row>
    <row r="2" spans="1:7" ht="9.75" customHeight="1" x14ac:dyDescent="0.2">
      <c r="A2" s="384" t="s">
        <v>148</v>
      </c>
      <c r="B2" s="385"/>
      <c r="C2" s="385"/>
      <c r="D2" s="385"/>
      <c r="E2" s="385"/>
      <c r="F2" s="385"/>
      <c r="G2" s="386"/>
    </row>
    <row r="3" spans="1:7" ht="9" customHeight="1" x14ac:dyDescent="0.2">
      <c r="A3" s="387" t="s">
        <v>336</v>
      </c>
      <c r="B3" s="363"/>
      <c r="C3" s="363"/>
      <c r="D3" s="363"/>
      <c r="E3" s="363"/>
      <c r="F3" s="363"/>
      <c r="G3" s="388"/>
    </row>
    <row r="4" spans="1:7" ht="9.75" customHeight="1" x14ac:dyDescent="0.2">
      <c r="A4" s="387" t="s">
        <v>442</v>
      </c>
      <c r="B4" s="363"/>
      <c r="C4" s="363"/>
      <c r="D4" s="363"/>
      <c r="E4" s="363"/>
      <c r="F4" s="363"/>
      <c r="G4" s="388"/>
    </row>
    <row r="5" spans="1:7" ht="9.75" customHeight="1" x14ac:dyDescent="0.2">
      <c r="A5" s="387" t="s">
        <v>166</v>
      </c>
      <c r="B5" s="363"/>
      <c r="C5" s="363"/>
      <c r="D5" s="363"/>
      <c r="E5" s="363"/>
      <c r="F5" s="363"/>
      <c r="G5" s="388"/>
    </row>
    <row r="6" spans="1:7" ht="9" customHeight="1" x14ac:dyDescent="0.2">
      <c r="A6" s="378" t="s">
        <v>50</v>
      </c>
      <c r="B6" s="380" t="s">
        <v>350</v>
      </c>
      <c r="C6" s="380"/>
      <c r="D6" s="380"/>
      <c r="E6" s="380"/>
      <c r="F6" s="380"/>
      <c r="G6" s="369" t="s">
        <v>353</v>
      </c>
    </row>
    <row r="7" spans="1:7" ht="16.149999999999999" customHeight="1" x14ac:dyDescent="0.2">
      <c r="A7" s="379"/>
      <c r="B7" s="167" t="s">
        <v>351</v>
      </c>
      <c r="C7" s="168" t="s">
        <v>129</v>
      </c>
      <c r="D7" s="169" t="s">
        <v>352</v>
      </c>
      <c r="E7" s="169" t="s">
        <v>106</v>
      </c>
      <c r="F7" s="169" t="s">
        <v>108</v>
      </c>
      <c r="G7" s="377"/>
    </row>
    <row r="8" spans="1:7" ht="16.899999999999999" customHeight="1" x14ac:dyDescent="0.2">
      <c r="A8" s="111" t="s">
        <v>150</v>
      </c>
      <c r="B8" s="112">
        <f>B9+B10+B11+B12+B13+B14+B15+B16</f>
        <v>60000000</v>
      </c>
      <c r="C8" s="112">
        <f>C9+C10+C11+C12+C13+C14+C15+C16</f>
        <v>6023126</v>
      </c>
      <c r="D8" s="112">
        <f t="shared" ref="D8:G8" si="0">D9+D10+D11+D12+D13+D14+D15+D16</f>
        <v>66023126</v>
      </c>
      <c r="E8" s="112">
        <f t="shared" si="0"/>
        <v>23038129</v>
      </c>
      <c r="F8" s="112">
        <f>F9+F10+F11+F12+F13+F14+F15+F16</f>
        <v>23038129</v>
      </c>
      <c r="G8" s="112">
        <f t="shared" si="0"/>
        <v>42984997</v>
      </c>
    </row>
    <row r="9" spans="1:7" x14ac:dyDescent="0.15">
      <c r="A9" s="146" t="s">
        <v>130</v>
      </c>
      <c r="B9" s="150">
        <v>60000000</v>
      </c>
      <c r="C9" s="145">
        <v>6023126</v>
      </c>
      <c r="D9" s="140">
        <f>B9+C9</f>
        <v>66023126</v>
      </c>
      <c r="E9" s="140">
        <v>23038129</v>
      </c>
      <c r="F9" s="140">
        <v>23038129</v>
      </c>
      <c r="G9" s="149">
        <f>D9-E9</f>
        <v>42984997</v>
      </c>
    </row>
    <row r="10" spans="1:7" x14ac:dyDescent="0.15">
      <c r="A10" s="146" t="s">
        <v>151</v>
      </c>
      <c r="B10" s="149">
        <v>0</v>
      </c>
      <c r="C10" s="149">
        <v>0</v>
      </c>
      <c r="D10" s="149">
        <v>0</v>
      </c>
      <c r="E10" s="149">
        <v>0</v>
      </c>
      <c r="F10" s="149">
        <v>0</v>
      </c>
      <c r="G10" s="149">
        <v>0</v>
      </c>
    </row>
    <row r="11" spans="1:7" x14ac:dyDescent="0.15">
      <c r="A11" s="146" t="s">
        <v>152</v>
      </c>
      <c r="B11" s="149">
        <v>0</v>
      </c>
      <c r="C11" s="149">
        <v>0</v>
      </c>
      <c r="D11" s="149">
        <v>0</v>
      </c>
      <c r="E11" s="149">
        <v>0</v>
      </c>
      <c r="F11" s="149">
        <v>0</v>
      </c>
      <c r="G11" s="149">
        <v>0</v>
      </c>
    </row>
    <row r="12" spans="1:7" x14ac:dyDescent="0.15">
      <c r="A12" s="146" t="s">
        <v>153</v>
      </c>
      <c r="B12" s="149">
        <v>0</v>
      </c>
      <c r="C12" s="149">
        <v>0</v>
      </c>
      <c r="D12" s="149">
        <v>0</v>
      </c>
      <c r="E12" s="149">
        <v>0</v>
      </c>
      <c r="F12" s="149">
        <v>0</v>
      </c>
      <c r="G12" s="149">
        <v>0</v>
      </c>
    </row>
    <row r="13" spans="1:7" x14ac:dyDescent="0.15">
      <c r="A13" s="146" t="s">
        <v>154</v>
      </c>
      <c r="B13" s="149">
        <v>0</v>
      </c>
      <c r="C13" s="149">
        <v>0</v>
      </c>
      <c r="D13" s="149">
        <v>0</v>
      </c>
      <c r="E13" s="149">
        <v>0</v>
      </c>
      <c r="F13" s="149">
        <v>0</v>
      </c>
      <c r="G13" s="149">
        <v>0</v>
      </c>
    </row>
    <row r="14" spans="1:7" x14ac:dyDescent="0.15">
      <c r="A14" s="146" t="s">
        <v>155</v>
      </c>
      <c r="B14" s="149">
        <v>0</v>
      </c>
      <c r="C14" s="149">
        <v>0</v>
      </c>
      <c r="D14" s="149">
        <v>0</v>
      </c>
      <c r="E14" s="149">
        <v>0</v>
      </c>
      <c r="F14" s="149">
        <v>0</v>
      </c>
      <c r="G14" s="149">
        <v>0</v>
      </c>
    </row>
    <row r="15" spans="1:7" x14ac:dyDescent="0.15">
      <c r="A15" s="146" t="s">
        <v>156</v>
      </c>
      <c r="B15" s="149">
        <v>0</v>
      </c>
      <c r="C15" s="149">
        <v>0</v>
      </c>
      <c r="D15" s="149">
        <v>0</v>
      </c>
      <c r="E15" s="149">
        <v>0</v>
      </c>
      <c r="F15" s="149">
        <v>0</v>
      </c>
      <c r="G15" s="149">
        <v>0</v>
      </c>
    </row>
    <row r="16" spans="1:7" x14ac:dyDescent="0.15">
      <c r="A16" s="146" t="s">
        <v>157</v>
      </c>
      <c r="B16" s="149">
        <v>0</v>
      </c>
      <c r="C16" s="149">
        <v>0</v>
      </c>
      <c r="D16" s="149">
        <v>0</v>
      </c>
      <c r="E16" s="149">
        <v>0</v>
      </c>
      <c r="F16" s="149">
        <v>0</v>
      </c>
      <c r="G16" s="149">
        <v>0</v>
      </c>
    </row>
    <row r="17" spans="1:7" ht="16.5" x14ac:dyDescent="0.2">
      <c r="A17" s="113" t="s">
        <v>158</v>
      </c>
      <c r="B17" s="114">
        <f>B18+B19+B20+B21+B22+B23+B24+B25</f>
        <v>808378024</v>
      </c>
      <c r="C17" s="114">
        <f t="shared" ref="C17:G17" si="1">C18+C19+C20+C21+C22+C23+C24+C25</f>
        <v>35553226</v>
      </c>
      <c r="D17" s="114">
        <f t="shared" si="1"/>
        <v>843931250</v>
      </c>
      <c r="E17" s="114">
        <f t="shared" si="1"/>
        <v>384579805</v>
      </c>
      <c r="F17" s="114">
        <f t="shared" si="1"/>
        <v>374227412</v>
      </c>
      <c r="G17" s="114">
        <f t="shared" si="1"/>
        <v>459351445</v>
      </c>
    </row>
    <row r="18" spans="1:7" x14ac:dyDescent="0.2">
      <c r="A18" s="148" t="s">
        <v>130</v>
      </c>
      <c r="B18" s="115">
        <v>808378024</v>
      </c>
      <c r="C18" s="116">
        <v>35553226</v>
      </c>
      <c r="D18" s="117">
        <f>B18+C18</f>
        <v>843931250</v>
      </c>
      <c r="E18" s="117">
        <v>384579805</v>
      </c>
      <c r="F18" s="117">
        <v>374227412</v>
      </c>
      <c r="G18" s="115">
        <f>D18-E18</f>
        <v>459351445</v>
      </c>
    </row>
    <row r="19" spans="1:7" x14ac:dyDescent="0.2">
      <c r="A19" s="148" t="s">
        <v>151</v>
      </c>
      <c r="B19" s="115">
        <v>0</v>
      </c>
      <c r="C19" s="115">
        <v>0</v>
      </c>
      <c r="D19" s="115">
        <v>0</v>
      </c>
      <c r="E19" s="115">
        <v>0</v>
      </c>
      <c r="F19" s="115">
        <v>0</v>
      </c>
      <c r="G19" s="115">
        <v>0</v>
      </c>
    </row>
    <row r="20" spans="1:7" x14ac:dyDescent="0.2">
      <c r="A20" s="148" t="s">
        <v>152</v>
      </c>
      <c r="B20" s="115">
        <v>0</v>
      </c>
      <c r="C20" s="115">
        <v>0</v>
      </c>
      <c r="D20" s="115">
        <v>0</v>
      </c>
      <c r="E20" s="115">
        <v>0</v>
      </c>
      <c r="F20" s="115">
        <v>0</v>
      </c>
      <c r="G20" s="115">
        <v>0</v>
      </c>
    </row>
    <row r="21" spans="1:7" x14ac:dyDescent="0.2">
      <c r="A21" s="148" t="s">
        <v>153</v>
      </c>
      <c r="B21" s="115">
        <v>0</v>
      </c>
      <c r="C21" s="115">
        <v>0</v>
      </c>
      <c r="D21" s="115">
        <v>0</v>
      </c>
      <c r="E21" s="115">
        <v>0</v>
      </c>
      <c r="F21" s="115">
        <v>0</v>
      </c>
      <c r="G21" s="115">
        <v>0</v>
      </c>
    </row>
    <row r="22" spans="1:7" x14ac:dyDescent="0.2">
      <c r="A22" s="148" t="s">
        <v>154</v>
      </c>
      <c r="B22" s="115">
        <v>0</v>
      </c>
      <c r="C22" s="115">
        <v>0</v>
      </c>
      <c r="D22" s="115">
        <v>0</v>
      </c>
      <c r="E22" s="115">
        <v>0</v>
      </c>
      <c r="F22" s="115">
        <v>0</v>
      </c>
      <c r="G22" s="115">
        <v>0</v>
      </c>
    </row>
    <row r="23" spans="1:7" x14ac:dyDescent="0.2">
      <c r="A23" s="148" t="s">
        <v>155</v>
      </c>
      <c r="B23" s="115">
        <v>0</v>
      </c>
      <c r="C23" s="115">
        <v>0</v>
      </c>
      <c r="D23" s="115">
        <v>0</v>
      </c>
      <c r="E23" s="115">
        <v>0</v>
      </c>
      <c r="F23" s="115">
        <v>0</v>
      </c>
      <c r="G23" s="115">
        <v>0</v>
      </c>
    </row>
    <row r="24" spans="1:7" x14ac:dyDescent="0.2">
      <c r="A24" s="148" t="s">
        <v>156</v>
      </c>
      <c r="B24" s="115">
        <v>0</v>
      </c>
      <c r="C24" s="115">
        <v>0</v>
      </c>
      <c r="D24" s="115">
        <v>0</v>
      </c>
      <c r="E24" s="115">
        <v>0</v>
      </c>
      <c r="F24" s="115">
        <v>0</v>
      </c>
      <c r="G24" s="115">
        <v>0</v>
      </c>
    </row>
    <row r="25" spans="1:7" x14ac:dyDescent="0.2">
      <c r="A25" s="148" t="s">
        <v>157</v>
      </c>
      <c r="B25" s="115">
        <v>0</v>
      </c>
      <c r="C25" s="115">
        <v>0</v>
      </c>
      <c r="D25" s="115">
        <v>0</v>
      </c>
      <c r="E25" s="115">
        <v>0</v>
      </c>
      <c r="F25" s="115">
        <v>0</v>
      </c>
      <c r="G25" s="115">
        <v>0</v>
      </c>
    </row>
    <row r="26" spans="1:7" x14ac:dyDescent="0.2">
      <c r="A26" s="118" t="s">
        <v>159</v>
      </c>
      <c r="B26" s="119">
        <f>B8+B17</f>
        <v>868378024</v>
      </c>
      <c r="C26" s="119">
        <f t="shared" ref="C26:F26" si="2">C8+C17</f>
        <v>41576352</v>
      </c>
      <c r="D26" s="119">
        <f t="shared" si="2"/>
        <v>909954376</v>
      </c>
      <c r="E26" s="119">
        <f t="shared" si="2"/>
        <v>407617934</v>
      </c>
      <c r="F26" s="119">
        <f t="shared" si="2"/>
        <v>397265541</v>
      </c>
      <c r="G26" s="120">
        <f>G8+G17</f>
        <v>502336442</v>
      </c>
    </row>
    <row r="27" spans="1:7" x14ac:dyDescent="0.2">
      <c r="A27" s="184"/>
      <c r="B27" s="185"/>
      <c r="C27" s="185"/>
      <c r="D27" s="185"/>
      <c r="E27" s="185"/>
      <c r="F27" s="185"/>
      <c r="G27" s="186"/>
    </row>
    <row r="28" spans="1:7" x14ac:dyDescent="0.2">
      <c r="A28" s="184"/>
      <c r="B28" s="185"/>
      <c r="C28" s="185"/>
      <c r="D28" s="185"/>
      <c r="E28" s="185"/>
      <c r="F28" s="185"/>
      <c r="G28" s="186"/>
    </row>
    <row r="29" spans="1:7" x14ac:dyDescent="0.2">
      <c r="A29" s="184"/>
      <c r="B29" s="185"/>
      <c r="C29" s="185"/>
      <c r="D29" s="185"/>
      <c r="E29" s="185"/>
      <c r="F29" s="185"/>
      <c r="G29" s="186"/>
    </row>
    <row r="30" spans="1:7" x14ac:dyDescent="0.2">
      <c r="A30" s="50"/>
      <c r="B30" s="50"/>
      <c r="C30" s="50"/>
      <c r="D30" s="50"/>
      <c r="E30" s="50"/>
      <c r="F30" s="50"/>
      <c r="G30" s="50"/>
    </row>
    <row r="31" spans="1:7" x14ac:dyDescent="0.2">
      <c r="A31" s="50"/>
      <c r="B31" s="50"/>
      <c r="C31" s="50"/>
      <c r="D31" s="50"/>
      <c r="E31" s="50"/>
      <c r="F31" s="50"/>
      <c r="G31" s="50"/>
    </row>
    <row r="32" spans="1:7" x14ac:dyDescent="0.2">
      <c r="A32" s="50"/>
      <c r="B32" s="50"/>
      <c r="C32" s="50"/>
      <c r="D32" s="50"/>
      <c r="E32" s="50"/>
      <c r="F32" s="50"/>
      <c r="G32" s="50"/>
    </row>
    <row r="33" spans="1:7" x14ac:dyDescent="0.2">
      <c r="A33" s="50"/>
      <c r="B33" s="50"/>
      <c r="C33" s="50"/>
      <c r="D33" s="50"/>
      <c r="E33" s="50"/>
      <c r="F33" s="50"/>
      <c r="G33" s="50"/>
    </row>
    <row r="34" spans="1:7" x14ac:dyDescent="0.2">
      <c r="A34" s="50"/>
      <c r="B34" s="50"/>
      <c r="C34" s="50"/>
      <c r="D34" s="50"/>
      <c r="E34" s="50"/>
      <c r="F34" s="50"/>
      <c r="G34" s="50"/>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H78"/>
  <sheetViews>
    <sheetView zoomScale="140" zoomScaleNormal="140" workbookViewId="0">
      <selection activeCell="I1" sqref="I1:P1048576"/>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71" t="s">
        <v>130</v>
      </c>
      <c r="B1" s="272"/>
      <c r="C1" s="272"/>
      <c r="D1" s="272"/>
      <c r="E1" s="272"/>
      <c r="F1" s="272"/>
      <c r="G1" s="273"/>
    </row>
    <row r="2" spans="1:7" ht="10.15" customHeight="1" x14ac:dyDescent="0.2">
      <c r="A2" s="392" t="s">
        <v>148</v>
      </c>
      <c r="B2" s="393"/>
      <c r="C2" s="393"/>
      <c r="D2" s="393"/>
      <c r="E2" s="393"/>
      <c r="F2" s="393"/>
      <c r="G2" s="394"/>
    </row>
    <row r="3" spans="1:7" ht="10.15" customHeight="1" x14ac:dyDescent="0.2">
      <c r="A3" s="392" t="s">
        <v>354</v>
      </c>
      <c r="B3" s="393"/>
      <c r="C3" s="393"/>
      <c r="D3" s="393"/>
      <c r="E3" s="393"/>
      <c r="F3" s="393"/>
      <c r="G3" s="394"/>
    </row>
    <row r="4" spans="1:7" ht="10.15" customHeight="1" x14ac:dyDescent="0.2">
      <c r="A4" s="392" t="s">
        <v>443</v>
      </c>
      <c r="B4" s="393"/>
      <c r="C4" s="393"/>
      <c r="D4" s="393"/>
      <c r="E4" s="393"/>
      <c r="F4" s="393"/>
      <c r="G4" s="394"/>
    </row>
    <row r="5" spans="1:7" ht="10.15" customHeight="1" x14ac:dyDescent="0.2">
      <c r="A5" s="392" t="s">
        <v>367</v>
      </c>
      <c r="B5" s="395"/>
      <c r="C5" s="395"/>
      <c r="D5" s="395"/>
      <c r="E5" s="395"/>
      <c r="F5" s="395"/>
      <c r="G5" s="394"/>
    </row>
    <row r="6" spans="1:7" ht="10.15" customHeight="1" x14ac:dyDescent="0.2">
      <c r="A6" s="369" t="s">
        <v>50</v>
      </c>
      <c r="B6" s="380" t="s">
        <v>350</v>
      </c>
      <c r="C6" s="380"/>
      <c r="D6" s="380"/>
      <c r="E6" s="380"/>
      <c r="F6" s="380"/>
      <c r="G6" s="390" t="s">
        <v>353</v>
      </c>
    </row>
    <row r="7" spans="1:7" ht="16.899999999999999" customHeight="1" x14ac:dyDescent="0.2">
      <c r="A7" s="389"/>
      <c r="B7" s="168" t="s">
        <v>351</v>
      </c>
      <c r="C7" s="168" t="s">
        <v>129</v>
      </c>
      <c r="D7" s="168" t="s">
        <v>352</v>
      </c>
      <c r="E7" s="168" t="s">
        <v>106</v>
      </c>
      <c r="F7" s="152" t="s">
        <v>108</v>
      </c>
      <c r="G7" s="391"/>
    </row>
    <row r="8" spans="1:7" ht="10.5" customHeight="1" x14ac:dyDescent="0.2">
      <c r="A8" s="121" t="s">
        <v>15</v>
      </c>
      <c r="B8" s="122">
        <f>B9+B18+B26+B33</f>
        <v>60000000</v>
      </c>
      <c r="C8" s="122">
        <f t="shared" ref="C8:G8" si="0">C9+C18+C26+C33</f>
        <v>6023126</v>
      </c>
      <c r="D8" s="122">
        <f>D9+D18+D26+D33</f>
        <v>66023126</v>
      </c>
      <c r="E8" s="122">
        <f t="shared" si="0"/>
        <v>23038129</v>
      </c>
      <c r="F8" s="122">
        <f t="shared" si="0"/>
        <v>23038129</v>
      </c>
      <c r="G8" s="123">
        <f t="shared" si="0"/>
        <v>42984997</v>
      </c>
    </row>
    <row r="9" spans="1:7" ht="9.75" customHeight="1" x14ac:dyDescent="0.2">
      <c r="A9" s="44" t="s">
        <v>16</v>
      </c>
      <c r="B9" s="122">
        <f>B10+B11+B12+B13+B14+B15+B16+B17</f>
        <v>0</v>
      </c>
      <c r="C9" s="122">
        <f t="shared" ref="C9:G9" si="1">C10+C11+C12+C13+C14+C15+C16+C17</f>
        <v>0</v>
      </c>
      <c r="D9" s="122">
        <f t="shared" si="1"/>
        <v>0</v>
      </c>
      <c r="E9" s="122">
        <f t="shared" si="1"/>
        <v>0</v>
      </c>
      <c r="F9" s="122">
        <f t="shared" si="1"/>
        <v>0</v>
      </c>
      <c r="G9" s="124">
        <f t="shared" si="1"/>
        <v>0</v>
      </c>
    </row>
    <row r="10" spans="1:7" ht="10.15" customHeight="1" x14ac:dyDescent="0.2">
      <c r="A10" s="24" t="s">
        <v>17</v>
      </c>
      <c r="B10" s="125">
        <v>0</v>
      </c>
      <c r="C10" s="125">
        <v>0</v>
      </c>
      <c r="D10" s="125">
        <f>B10+C10</f>
        <v>0</v>
      </c>
      <c r="E10" s="125">
        <v>0</v>
      </c>
      <c r="F10" s="125">
        <v>0</v>
      </c>
      <c r="G10" s="126">
        <f>D10-E10</f>
        <v>0</v>
      </c>
    </row>
    <row r="11" spans="1:7" ht="9" customHeight="1" x14ac:dyDescent="0.2">
      <c r="A11" s="24" t="s">
        <v>18</v>
      </c>
      <c r="B11" s="125">
        <v>0</v>
      </c>
      <c r="C11" s="125">
        <v>0</v>
      </c>
      <c r="D11" s="125">
        <f t="shared" ref="D11:D37" si="2">B11+C11</f>
        <v>0</v>
      </c>
      <c r="E11" s="125">
        <v>0</v>
      </c>
      <c r="F11" s="125">
        <v>0</v>
      </c>
      <c r="G11" s="126">
        <f t="shared" ref="G11:G32" si="3">D11-E11</f>
        <v>0</v>
      </c>
    </row>
    <row r="12" spans="1:7" ht="9" customHeight="1" x14ac:dyDescent="0.2">
      <c r="A12" s="24" t="s">
        <v>19</v>
      </c>
      <c r="B12" s="125">
        <v>0</v>
      </c>
      <c r="C12" s="125">
        <v>0</v>
      </c>
      <c r="D12" s="125">
        <f t="shared" si="2"/>
        <v>0</v>
      </c>
      <c r="E12" s="125">
        <v>0</v>
      </c>
      <c r="F12" s="125">
        <v>0</v>
      </c>
      <c r="G12" s="126">
        <f t="shared" si="3"/>
        <v>0</v>
      </c>
    </row>
    <row r="13" spans="1:7" ht="9" customHeight="1" x14ac:dyDescent="0.2">
      <c r="A13" s="24" t="s">
        <v>20</v>
      </c>
      <c r="B13" s="125">
        <v>0</v>
      </c>
      <c r="C13" s="125">
        <v>0</v>
      </c>
      <c r="D13" s="125">
        <f t="shared" si="2"/>
        <v>0</v>
      </c>
      <c r="E13" s="125">
        <v>0</v>
      </c>
      <c r="F13" s="125">
        <v>0</v>
      </c>
      <c r="G13" s="126">
        <f t="shared" si="3"/>
        <v>0</v>
      </c>
    </row>
    <row r="14" spans="1:7" ht="10.15" customHeight="1" x14ac:dyDescent="0.2">
      <c r="A14" s="24" t="s">
        <v>21</v>
      </c>
      <c r="B14" s="125">
        <v>0</v>
      </c>
      <c r="C14" s="125">
        <v>0</v>
      </c>
      <c r="D14" s="125">
        <f t="shared" si="2"/>
        <v>0</v>
      </c>
      <c r="E14" s="125">
        <v>0</v>
      </c>
      <c r="F14" s="125">
        <v>0</v>
      </c>
      <c r="G14" s="126">
        <f t="shared" si="3"/>
        <v>0</v>
      </c>
    </row>
    <row r="15" spans="1:7" ht="10.15" customHeight="1" x14ac:dyDescent="0.2">
      <c r="A15" s="24" t="s">
        <v>22</v>
      </c>
      <c r="B15" s="125">
        <v>0</v>
      </c>
      <c r="C15" s="125">
        <v>0</v>
      </c>
      <c r="D15" s="125">
        <f t="shared" si="2"/>
        <v>0</v>
      </c>
      <c r="E15" s="125">
        <v>0</v>
      </c>
      <c r="F15" s="125">
        <v>0</v>
      </c>
      <c r="G15" s="126">
        <f t="shared" si="3"/>
        <v>0</v>
      </c>
    </row>
    <row r="16" spans="1:7" ht="9" customHeight="1" x14ac:dyDescent="0.2">
      <c r="A16" s="24" t="s">
        <v>23</v>
      </c>
      <c r="B16" s="125">
        <v>0</v>
      </c>
      <c r="C16" s="125">
        <v>0</v>
      </c>
      <c r="D16" s="125">
        <f t="shared" si="2"/>
        <v>0</v>
      </c>
      <c r="E16" s="125">
        <v>0</v>
      </c>
      <c r="F16" s="125">
        <v>0</v>
      </c>
      <c r="G16" s="126">
        <f t="shared" si="3"/>
        <v>0</v>
      </c>
    </row>
    <row r="17" spans="1:7" ht="9" customHeight="1" x14ac:dyDescent="0.2">
      <c r="A17" s="24" t="s">
        <v>24</v>
      </c>
      <c r="B17" s="125">
        <v>0</v>
      </c>
      <c r="C17" s="125">
        <v>0</v>
      </c>
      <c r="D17" s="125">
        <f t="shared" si="2"/>
        <v>0</v>
      </c>
      <c r="E17" s="125">
        <v>0</v>
      </c>
      <c r="F17" s="125">
        <v>0</v>
      </c>
      <c r="G17" s="126">
        <f t="shared" si="3"/>
        <v>0</v>
      </c>
    </row>
    <row r="18" spans="1:7" ht="9" customHeight="1" x14ac:dyDescent="0.2">
      <c r="A18" s="44" t="s">
        <v>25</v>
      </c>
      <c r="B18" s="127">
        <f>B19+B20+B21+B22+B23+B24+B25</f>
        <v>60000000</v>
      </c>
      <c r="C18" s="127">
        <f t="shared" ref="C18:G18" si="4">C19+C20+C21+C22+C23+C24+C25</f>
        <v>6023126</v>
      </c>
      <c r="D18" s="127">
        <f t="shared" si="4"/>
        <v>66023126</v>
      </c>
      <c r="E18" s="127">
        <f t="shared" si="4"/>
        <v>23038129</v>
      </c>
      <c r="F18" s="127">
        <f t="shared" si="4"/>
        <v>23038129</v>
      </c>
      <c r="G18" s="128">
        <f t="shared" si="4"/>
        <v>42984997</v>
      </c>
    </row>
    <row r="19" spans="1:7" ht="9.75" customHeight="1" x14ac:dyDescent="0.2">
      <c r="A19" s="24" t="s">
        <v>26</v>
      </c>
      <c r="B19" s="125">
        <v>0</v>
      </c>
      <c r="C19" s="125">
        <v>0</v>
      </c>
      <c r="D19" s="125">
        <f t="shared" si="2"/>
        <v>0</v>
      </c>
      <c r="E19" s="125">
        <v>0</v>
      </c>
      <c r="F19" s="125">
        <v>0</v>
      </c>
      <c r="G19" s="126">
        <f t="shared" si="3"/>
        <v>0</v>
      </c>
    </row>
    <row r="20" spans="1:7" ht="9.75" customHeight="1" x14ac:dyDescent="0.2">
      <c r="A20" s="24" t="s">
        <v>27</v>
      </c>
      <c r="B20" s="125">
        <v>0</v>
      </c>
      <c r="C20" s="125">
        <v>0</v>
      </c>
      <c r="D20" s="125">
        <f t="shared" si="2"/>
        <v>0</v>
      </c>
      <c r="E20" s="125">
        <v>0</v>
      </c>
      <c r="F20" s="125">
        <v>0</v>
      </c>
      <c r="G20" s="126">
        <f t="shared" si="3"/>
        <v>0</v>
      </c>
    </row>
    <row r="21" spans="1:7" ht="9.75" customHeight="1" x14ac:dyDescent="0.2">
      <c r="A21" s="24" t="s">
        <v>28</v>
      </c>
      <c r="B21" s="125">
        <v>0</v>
      </c>
      <c r="C21" s="125">
        <v>0</v>
      </c>
      <c r="D21" s="125">
        <f t="shared" si="2"/>
        <v>0</v>
      </c>
      <c r="E21" s="125">
        <v>0</v>
      </c>
      <c r="F21" s="125">
        <v>0</v>
      </c>
      <c r="G21" s="126">
        <f t="shared" si="3"/>
        <v>0</v>
      </c>
    </row>
    <row r="22" spans="1:7" ht="8.25" customHeight="1" x14ac:dyDescent="0.2">
      <c r="A22" s="24" t="s">
        <v>29</v>
      </c>
      <c r="B22" s="125">
        <v>0</v>
      </c>
      <c r="C22" s="125">
        <v>0</v>
      </c>
      <c r="D22" s="125">
        <f t="shared" si="2"/>
        <v>0</v>
      </c>
      <c r="E22" s="125">
        <v>0</v>
      </c>
      <c r="F22" s="125">
        <v>0</v>
      </c>
      <c r="G22" s="126">
        <f t="shared" si="3"/>
        <v>0</v>
      </c>
    </row>
    <row r="23" spans="1:7" ht="9.75" customHeight="1" x14ac:dyDescent="0.2">
      <c r="A23" s="24" t="s">
        <v>30</v>
      </c>
      <c r="B23" s="125">
        <v>60000000</v>
      </c>
      <c r="C23" s="125">
        <v>6023126</v>
      </c>
      <c r="D23" s="125">
        <f>B23+C23</f>
        <v>66023126</v>
      </c>
      <c r="E23" s="125">
        <v>23038129</v>
      </c>
      <c r="F23" s="125">
        <v>23038129</v>
      </c>
      <c r="G23" s="126">
        <f>D23-E23</f>
        <v>42984997</v>
      </c>
    </row>
    <row r="24" spans="1:7" ht="9.75" customHeight="1" x14ac:dyDescent="0.2">
      <c r="A24" s="24" t="s">
        <v>31</v>
      </c>
      <c r="B24" s="125">
        <v>0</v>
      </c>
      <c r="C24" s="125">
        <v>0</v>
      </c>
      <c r="D24" s="125">
        <f t="shared" si="2"/>
        <v>0</v>
      </c>
      <c r="E24" s="125">
        <v>0</v>
      </c>
      <c r="F24" s="125">
        <v>0</v>
      </c>
      <c r="G24" s="126">
        <f>D24-E24</f>
        <v>0</v>
      </c>
    </row>
    <row r="25" spans="1:7" ht="9.75" customHeight="1" x14ac:dyDescent="0.2">
      <c r="A25" s="24" t="s">
        <v>32</v>
      </c>
      <c r="B25" s="125">
        <v>0</v>
      </c>
      <c r="C25" s="125">
        <v>0</v>
      </c>
      <c r="D25" s="125">
        <f t="shared" si="2"/>
        <v>0</v>
      </c>
      <c r="E25" s="125">
        <v>0</v>
      </c>
      <c r="F25" s="125">
        <v>0</v>
      </c>
      <c r="G25" s="126">
        <f>D25-E25</f>
        <v>0</v>
      </c>
    </row>
    <row r="26" spans="1:7" ht="10.5" customHeight="1" x14ac:dyDescent="0.2">
      <c r="A26" s="44" t="s">
        <v>83</v>
      </c>
      <c r="B26" s="129">
        <f>B27+B28+B29+B30+B31+B32</f>
        <v>0</v>
      </c>
      <c r="C26" s="129">
        <f t="shared" ref="C26:F26" si="5">C27+C28+C29+C30+C31+C32</f>
        <v>0</v>
      </c>
      <c r="D26" s="129">
        <f t="shared" si="5"/>
        <v>0</v>
      </c>
      <c r="E26" s="129">
        <f t="shared" si="5"/>
        <v>0</v>
      </c>
      <c r="F26" s="129">
        <f t="shared" si="5"/>
        <v>0</v>
      </c>
      <c r="G26" s="130">
        <f>G27+G28+G29+G30+G31+G32</f>
        <v>0</v>
      </c>
    </row>
    <row r="27" spans="1:7" ht="10.5" customHeight="1" x14ac:dyDescent="0.2">
      <c r="A27" s="24" t="s">
        <v>84</v>
      </c>
      <c r="B27" s="125">
        <v>0</v>
      </c>
      <c r="C27" s="125">
        <v>0</v>
      </c>
      <c r="D27" s="125">
        <f t="shared" si="2"/>
        <v>0</v>
      </c>
      <c r="E27" s="125">
        <v>0</v>
      </c>
      <c r="F27" s="125">
        <v>0</v>
      </c>
      <c r="G27" s="126">
        <f t="shared" si="3"/>
        <v>0</v>
      </c>
    </row>
    <row r="28" spans="1:7" ht="10.5" customHeight="1" x14ac:dyDescent="0.2">
      <c r="A28" s="24" t="s">
        <v>85</v>
      </c>
      <c r="B28" s="125">
        <v>0</v>
      </c>
      <c r="C28" s="125">
        <v>0</v>
      </c>
      <c r="D28" s="125">
        <f t="shared" si="2"/>
        <v>0</v>
      </c>
      <c r="E28" s="125">
        <v>0</v>
      </c>
      <c r="F28" s="125">
        <v>0</v>
      </c>
      <c r="G28" s="126">
        <f t="shared" si="3"/>
        <v>0</v>
      </c>
    </row>
    <row r="29" spans="1:7" ht="10.5" customHeight="1" x14ac:dyDescent="0.2">
      <c r="A29" s="24" t="s">
        <v>86</v>
      </c>
      <c r="B29" s="125">
        <v>0</v>
      </c>
      <c r="C29" s="125">
        <v>0</v>
      </c>
      <c r="D29" s="125">
        <f t="shared" si="2"/>
        <v>0</v>
      </c>
      <c r="E29" s="125">
        <v>0</v>
      </c>
      <c r="F29" s="125">
        <v>0</v>
      </c>
      <c r="G29" s="126">
        <f t="shared" si="3"/>
        <v>0</v>
      </c>
    </row>
    <row r="30" spans="1:7" ht="10.5" customHeight="1" x14ac:dyDescent="0.2">
      <c r="A30" s="24" t="s">
        <v>87</v>
      </c>
      <c r="B30" s="125">
        <v>0</v>
      </c>
      <c r="C30" s="125">
        <v>0</v>
      </c>
      <c r="D30" s="125">
        <f t="shared" si="2"/>
        <v>0</v>
      </c>
      <c r="E30" s="125">
        <v>0</v>
      </c>
      <c r="F30" s="125">
        <v>0</v>
      </c>
      <c r="G30" s="126">
        <f t="shared" si="3"/>
        <v>0</v>
      </c>
    </row>
    <row r="31" spans="1:7" ht="10.5" customHeight="1" x14ac:dyDescent="0.2">
      <c r="A31" s="24" t="s">
        <v>88</v>
      </c>
      <c r="B31" s="125">
        <v>0</v>
      </c>
      <c r="C31" s="125">
        <v>0</v>
      </c>
      <c r="D31" s="125">
        <f t="shared" si="2"/>
        <v>0</v>
      </c>
      <c r="E31" s="125">
        <v>0</v>
      </c>
      <c r="F31" s="125">
        <v>0</v>
      </c>
      <c r="G31" s="126">
        <f t="shared" si="3"/>
        <v>0</v>
      </c>
    </row>
    <row r="32" spans="1:7" ht="10.5" customHeight="1" x14ac:dyDescent="0.2">
      <c r="A32" s="24" t="s">
        <v>89</v>
      </c>
      <c r="B32" s="125">
        <v>0</v>
      </c>
      <c r="C32" s="125">
        <v>0</v>
      </c>
      <c r="D32" s="125">
        <f t="shared" si="2"/>
        <v>0</v>
      </c>
      <c r="E32" s="125">
        <v>0</v>
      </c>
      <c r="F32" s="125">
        <v>0</v>
      </c>
      <c r="G32" s="126">
        <f t="shared" si="3"/>
        <v>0</v>
      </c>
    </row>
    <row r="33" spans="1:7" ht="16.5" x14ac:dyDescent="0.2">
      <c r="A33" s="44" t="s">
        <v>33</v>
      </c>
      <c r="B33" s="129">
        <f>B34+B35+B36+B37</f>
        <v>0</v>
      </c>
      <c r="C33" s="129">
        <f t="shared" ref="C33:G33" si="6">C34+C35+C36+C37</f>
        <v>0</v>
      </c>
      <c r="D33" s="129">
        <f t="shared" si="6"/>
        <v>0</v>
      </c>
      <c r="E33" s="129">
        <f t="shared" si="6"/>
        <v>0</v>
      </c>
      <c r="F33" s="129">
        <f t="shared" si="6"/>
        <v>0</v>
      </c>
      <c r="G33" s="130">
        <f t="shared" si="6"/>
        <v>0</v>
      </c>
    </row>
    <row r="34" spans="1:7" ht="13.5" customHeight="1" x14ac:dyDescent="0.2">
      <c r="A34" s="24" t="s">
        <v>34</v>
      </c>
      <c r="B34" s="125">
        <v>0</v>
      </c>
      <c r="C34" s="125">
        <v>0</v>
      </c>
      <c r="D34" s="125">
        <f t="shared" si="2"/>
        <v>0</v>
      </c>
      <c r="E34" s="125">
        <v>0</v>
      </c>
      <c r="F34" s="125">
        <v>0</v>
      </c>
      <c r="G34" s="126">
        <f>D34-E34</f>
        <v>0</v>
      </c>
    </row>
    <row r="35" spans="1:7" ht="15" customHeight="1" x14ac:dyDescent="0.2">
      <c r="A35" s="24" t="s">
        <v>35</v>
      </c>
      <c r="B35" s="125">
        <v>0</v>
      </c>
      <c r="C35" s="125">
        <v>0</v>
      </c>
      <c r="D35" s="125">
        <f t="shared" si="2"/>
        <v>0</v>
      </c>
      <c r="E35" s="125">
        <v>0</v>
      </c>
      <c r="F35" s="125">
        <v>0</v>
      </c>
      <c r="G35" s="126">
        <f t="shared" ref="G35:G37" si="7">D35-E35</f>
        <v>0</v>
      </c>
    </row>
    <row r="36" spans="1:7" ht="12" customHeight="1" x14ac:dyDescent="0.2">
      <c r="A36" s="24" t="s">
        <v>36</v>
      </c>
      <c r="B36" s="125">
        <v>0</v>
      </c>
      <c r="C36" s="125">
        <v>0</v>
      </c>
      <c r="D36" s="125">
        <f t="shared" si="2"/>
        <v>0</v>
      </c>
      <c r="E36" s="125">
        <v>0</v>
      </c>
      <c r="F36" s="125">
        <v>0</v>
      </c>
      <c r="G36" s="126">
        <f t="shared" si="7"/>
        <v>0</v>
      </c>
    </row>
    <row r="37" spans="1:7" ht="9" customHeight="1" x14ac:dyDescent="0.2">
      <c r="A37" s="24" t="s">
        <v>37</v>
      </c>
      <c r="B37" s="125">
        <v>0</v>
      </c>
      <c r="C37" s="125">
        <v>0</v>
      </c>
      <c r="D37" s="125">
        <f t="shared" si="2"/>
        <v>0</v>
      </c>
      <c r="E37" s="125">
        <v>0</v>
      </c>
      <c r="F37" s="125">
        <v>0</v>
      </c>
      <c r="G37" s="126">
        <f t="shared" si="7"/>
        <v>0</v>
      </c>
    </row>
    <row r="38" spans="1:7" ht="9" customHeight="1" x14ac:dyDescent="0.2">
      <c r="A38" s="44" t="s">
        <v>38</v>
      </c>
      <c r="B38" s="129">
        <f>B39+B48+B56+B66</f>
        <v>808378024</v>
      </c>
      <c r="C38" s="129">
        <f t="shared" ref="C38:G38" si="8">C39+C48+C56+C66</f>
        <v>35553226</v>
      </c>
      <c r="D38" s="129">
        <f t="shared" si="8"/>
        <v>843931250</v>
      </c>
      <c r="E38" s="129">
        <f t="shared" si="8"/>
        <v>384579805</v>
      </c>
      <c r="F38" s="129">
        <f t="shared" si="8"/>
        <v>374227412</v>
      </c>
      <c r="G38" s="130">
        <f t="shared" si="8"/>
        <v>459351445</v>
      </c>
    </row>
    <row r="39" spans="1:7" ht="9" customHeight="1" x14ac:dyDescent="0.2">
      <c r="A39" s="131" t="s">
        <v>16</v>
      </c>
      <c r="B39" s="129">
        <f>B40+B41+B42+B43+B44+B45+B46+B47</f>
        <v>0</v>
      </c>
      <c r="C39" s="129">
        <f t="shared" ref="C39:E39" si="9">C40+C41+C42+C43+C44+C45+C46+C47</f>
        <v>0</v>
      </c>
      <c r="D39" s="129">
        <f t="shared" si="9"/>
        <v>0</v>
      </c>
      <c r="E39" s="129">
        <f t="shared" si="9"/>
        <v>0</v>
      </c>
      <c r="F39" s="129">
        <f>F40+F41+F42+F43+F44+F45+F46+F47</f>
        <v>0</v>
      </c>
      <c r="G39" s="130">
        <f>G40+G41+G42+G43+G44+G45+G46+G47</f>
        <v>0</v>
      </c>
    </row>
    <row r="40" spans="1:7" ht="9.75" customHeight="1" x14ac:dyDescent="0.2">
      <c r="A40" s="24" t="s">
        <v>17</v>
      </c>
      <c r="B40" s="125">
        <v>0</v>
      </c>
      <c r="C40" s="125">
        <v>0</v>
      </c>
      <c r="D40" s="125">
        <f t="shared" ref="D40:D64" si="10">B40+C40</f>
        <v>0</v>
      </c>
      <c r="E40" s="125">
        <v>0</v>
      </c>
      <c r="F40" s="125">
        <v>0</v>
      </c>
      <c r="G40" s="126">
        <f>D40-E40</f>
        <v>0</v>
      </c>
    </row>
    <row r="41" spans="1:7" ht="9.75" customHeight="1" x14ac:dyDescent="0.2">
      <c r="A41" s="24" t="s">
        <v>18</v>
      </c>
      <c r="B41" s="125">
        <v>0</v>
      </c>
      <c r="C41" s="125">
        <v>0</v>
      </c>
      <c r="D41" s="125">
        <f t="shared" si="10"/>
        <v>0</v>
      </c>
      <c r="E41" s="125">
        <v>0</v>
      </c>
      <c r="F41" s="125">
        <v>0</v>
      </c>
      <c r="G41" s="126">
        <f t="shared" ref="G41:G70" si="11">D41-E41</f>
        <v>0</v>
      </c>
    </row>
    <row r="42" spans="1:7" ht="9.75" customHeight="1" x14ac:dyDescent="0.2">
      <c r="A42" s="24" t="s">
        <v>19</v>
      </c>
      <c r="B42" s="125">
        <v>0</v>
      </c>
      <c r="C42" s="125">
        <v>0</v>
      </c>
      <c r="D42" s="125">
        <f t="shared" si="10"/>
        <v>0</v>
      </c>
      <c r="E42" s="125">
        <v>0</v>
      </c>
      <c r="F42" s="125">
        <v>0</v>
      </c>
      <c r="G42" s="126">
        <f t="shared" si="11"/>
        <v>0</v>
      </c>
    </row>
    <row r="43" spans="1:7" ht="9.75" customHeight="1" x14ac:dyDescent="0.2">
      <c r="A43" s="132" t="s">
        <v>20</v>
      </c>
      <c r="B43" s="125">
        <v>0</v>
      </c>
      <c r="C43" s="125">
        <v>0</v>
      </c>
      <c r="D43" s="125">
        <f t="shared" si="10"/>
        <v>0</v>
      </c>
      <c r="E43" s="125">
        <v>0</v>
      </c>
      <c r="F43" s="125">
        <v>0</v>
      </c>
      <c r="G43" s="126">
        <f t="shared" si="11"/>
        <v>0</v>
      </c>
    </row>
    <row r="44" spans="1:7" ht="9.75" customHeight="1" x14ac:dyDescent="0.2">
      <c r="A44" s="24" t="s">
        <v>21</v>
      </c>
      <c r="B44" s="125">
        <v>0</v>
      </c>
      <c r="C44" s="125">
        <v>0</v>
      </c>
      <c r="D44" s="125">
        <f t="shared" si="10"/>
        <v>0</v>
      </c>
      <c r="E44" s="125">
        <v>0</v>
      </c>
      <c r="F44" s="125">
        <v>0</v>
      </c>
      <c r="G44" s="126">
        <f>D44-E44</f>
        <v>0</v>
      </c>
    </row>
    <row r="45" spans="1:7" ht="9.75" customHeight="1" x14ac:dyDescent="0.2">
      <c r="A45" s="24" t="s">
        <v>22</v>
      </c>
      <c r="B45" s="125">
        <v>0</v>
      </c>
      <c r="C45" s="125">
        <v>0</v>
      </c>
      <c r="D45" s="125">
        <f t="shared" si="10"/>
        <v>0</v>
      </c>
      <c r="E45" s="125">
        <v>0</v>
      </c>
      <c r="F45" s="125">
        <v>0</v>
      </c>
      <c r="G45" s="126">
        <f t="shared" si="11"/>
        <v>0</v>
      </c>
    </row>
    <row r="46" spans="1:7" ht="9.75" customHeight="1" x14ac:dyDescent="0.2">
      <c r="A46" s="24" t="s">
        <v>23</v>
      </c>
      <c r="B46" s="125">
        <v>0</v>
      </c>
      <c r="C46" s="125">
        <v>0</v>
      </c>
      <c r="D46" s="125">
        <f t="shared" si="10"/>
        <v>0</v>
      </c>
      <c r="E46" s="125">
        <v>0</v>
      </c>
      <c r="F46" s="125">
        <v>0</v>
      </c>
      <c r="G46" s="126">
        <f t="shared" si="11"/>
        <v>0</v>
      </c>
    </row>
    <row r="47" spans="1:7" ht="9.75" customHeight="1" x14ac:dyDescent="0.2">
      <c r="A47" s="24" t="s">
        <v>24</v>
      </c>
      <c r="B47" s="125">
        <v>0</v>
      </c>
      <c r="C47" s="125">
        <v>0</v>
      </c>
      <c r="D47" s="125">
        <f t="shared" si="10"/>
        <v>0</v>
      </c>
      <c r="E47" s="125">
        <v>0</v>
      </c>
      <c r="F47" s="125">
        <v>0</v>
      </c>
      <c r="G47" s="126">
        <f t="shared" si="11"/>
        <v>0</v>
      </c>
    </row>
    <row r="48" spans="1:7" ht="9.75" customHeight="1" x14ac:dyDescent="0.2">
      <c r="A48" s="44" t="s">
        <v>25</v>
      </c>
      <c r="B48" s="219">
        <f>B49+B50+B51+B52+B53+B54+B55</f>
        <v>808378024</v>
      </c>
      <c r="C48" s="219">
        <f>C49+C50+C51+C52+C53+C54+C55</f>
        <v>35553226</v>
      </c>
      <c r="D48" s="219">
        <f t="shared" ref="D48:G48" si="12">D49+D50+D51+D52+D53+D54+D55</f>
        <v>843931250</v>
      </c>
      <c r="E48" s="219">
        <f t="shared" si="12"/>
        <v>384579805</v>
      </c>
      <c r="F48" s="219">
        <f t="shared" si="12"/>
        <v>374227412</v>
      </c>
      <c r="G48" s="222">
        <f t="shared" si="12"/>
        <v>459351445</v>
      </c>
    </row>
    <row r="49" spans="1:7" ht="9.75" customHeight="1" x14ac:dyDescent="0.2">
      <c r="A49" s="24" t="s">
        <v>26</v>
      </c>
      <c r="B49" s="220"/>
      <c r="C49" s="220">
        <v>0</v>
      </c>
      <c r="D49" s="220">
        <f t="shared" si="10"/>
        <v>0</v>
      </c>
      <c r="E49" s="220">
        <v>0</v>
      </c>
      <c r="F49" s="220">
        <v>0</v>
      </c>
      <c r="G49" s="221">
        <f t="shared" si="11"/>
        <v>0</v>
      </c>
    </row>
    <row r="50" spans="1:7" ht="9.75" customHeight="1" x14ac:dyDescent="0.2">
      <c r="A50" s="24" t="s">
        <v>27</v>
      </c>
      <c r="B50" s="125">
        <v>0</v>
      </c>
      <c r="C50" s="125">
        <v>0</v>
      </c>
      <c r="D50" s="125">
        <f t="shared" si="10"/>
        <v>0</v>
      </c>
      <c r="E50" s="125">
        <v>0</v>
      </c>
      <c r="F50" s="125">
        <v>0</v>
      </c>
      <c r="G50" s="126">
        <f t="shared" si="11"/>
        <v>0</v>
      </c>
    </row>
    <row r="51" spans="1:7" ht="9.75" customHeight="1" x14ac:dyDescent="0.2">
      <c r="A51" s="24" t="s">
        <v>28</v>
      </c>
      <c r="B51" s="125">
        <v>0</v>
      </c>
      <c r="C51" s="125">
        <v>0</v>
      </c>
      <c r="D51" s="125">
        <f t="shared" si="10"/>
        <v>0</v>
      </c>
      <c r="E51" s="125">
        <v>0</v>
      </c>
      <c r="F51" s="125">
        <v>0</v>
      </c>
      <c r="G51" s="126">
        <f t="shared" si="11"/>
        <v>0</v>
      </c>
    </row>
    <row r="52" spans="1:7" ht="9.75" customHeight="1" x14ac:dyDescent="0.2">
      <c r="A52" s="24" t="s">
        <v>29</v>
      </c>
      <c r="B52" s="125">
        <v>0</v>
      </c>
      <c r="C52" s="125">
        <v>0</v>
      </c>
      <c r="D52" s="125">
        <f t="shared" si="10"/>
        <v>0</v>
      </c>
      <c r="E52" s="125">
        <v>0</v>
      </c>
      <c r="F52" s="125">
        <v>0</v>
      </c>
      <c r="G52" s="126">
        <f t="shared" si="11"/>
        <v>0</v>
      </c>
    </row>
    <row r="53" spans="1:7" ht="9.75" customHeight="1" x14ac:dyDescent="0.2">
      <c r="A53" s="132" t="s">
        <v>30</v>
      </c>
      <c r="B53" s="126">
        <v>808378024</v>
      </c>
      <c r="C53" s="208">
        <v>35553226</v>
      </c>
      <c r="D53" s="125">
        <f>B53+C53</f>
        <v>843931250</v>
      </c>
      <c r="E53" s="209">
        <v>384579805</v>
      </c>
      <c r="F53" s="209">
        <v>374227412</v>
      </c>
      <c r="G53" s="210">
        <f>D53-E53</f>
        <v>459351445</v>
      </c>
    </row>
    <row r="54" spans="1:7" ht="9.75" customHeight="1" x14ac:dyDescent="0.2">
      <c r="A54" s="24" t="s">
        <v>31</v>
      </c>
      <c r="B54" s="125">
        <v>0</v>
      </c>
      <c r="C54" s="125">
        <v>0</v>
      </c>
      <c r="D54" s="125">
        <f t="shared" si="10"/>
        <v>0</v>
      </c>
      <c r="E54" s="125">
        <v>0</v>
      </c>
      <c r="F54" s="125">
        <v>0</v>
      </c>
      <c r="G54" s="126">
        <f t="shared" si="11"/>
        <v>0</v>
      </c>
    </row>
    <row r="55" spans="1:7" ht="9" customHeight="1" x14ac:dyDescent="0.2">
      <c r="A55" s="24" t="s">
        <v>32</v>
      </c>
      <c r="B55" s="125">
        <v>0</v>
      </c>
      <c r="C55" s="125">
        <v>0</v>
      </c>
      <c r="D55" s="125">
        <f t="shared" si="10"/>
        <v>0</v>
      </c>
      <c r="E55" s="125">
        <v>0</v>
      </c>
      <c r="F55" s="125">
        <v>0</v>
      </c>
      <c r="G55" s="126">
        <f t="shared" si="11"/>
        <v>0</v>
      </c>
    </row>
    <row r="56" spans="1:7" ht="10.5" customHeight="1" x14ac:dyDescent="0.2">
      <c r="A56" s="131" t="s">
        <v>39</v>
      </c>
      <c r="B56" s="129">
        <f>B57+B58+B59+B60+B61+B62+B63+B64+B65</f>
        <v>0</v>
      </c>
      <c r="C56" s="129">
        <f t="shared" ref="C56:G56" si="13">C57+C58+C59+C60+C61+C62+C63+C64+C65</f>
        <v>0</v>
      </c>
      <c r="D56" s="129">
        <f t="shared" si="13"/>
        <v>0</v>
      </c>
      <c r="E56" s="129">
        <f t="shared" si="13"/>
        <v>0</v>
      </c>
      <c r="F56" s="129">
        <f t="shared" si="13"/>
        <v>0</v>
      </c>
      <c r="G56" s="130">
        <f t="shared" si="13"/>
        <v>0</v>
      </c>
    </row>
    <row r="57" spans="1:7" ht="9.75" customHeight="1" x14ac:dyDescent="0.2">
      <c r="A57" s="24" t="s">
        <v>40</v>
      </c>
      <c r="B57" s="125">
        <v>0</v>
      </c>
      <c r="C57" s="125">
        <v>0</v>
      </c>
      <c r="D57" s="125">
        <f t="shared" si="10"/>
        <v>0</v>
      </c>
      <c r="E57" s="125">
        <v>0</v>
      </c>
      <c r="F57" s="125">
        <v>0</v>
      </c>
      <c r="G57" s="126">
        <f t="shared" si="11"/>
        <v>0</v>
      </c>
    </row>
    <row r="58" spans="1:7" ht="10.5" customHeight="1" x14ac:dyDescent="0.2">
      <c r="A58" s="132" t="s">
        <v>41</v>
      </c>
      <c r="B58" s="125">
        <v>0</v>
      </c>
      <c r="C58" s="125">
        <v>0</v>
      </c>
      <c r="D58" s="125">
        <f t="shared" si="10"/>
        <v>0</v>
      </c>
      <c r="E58" s="125">
        <v>0</v>
      </c>
      <c r="F58" s="125">
        <v>0</v>
      </c>
      <c r="G58" s="126">
        <f t="shared" si="11"/>
        <v>0</v>
      </c>
    </row>
    <row r="59" spans="1:7" ht="10.5" customHeight="1" x14ac:dyDescent="0.2">
      <c r="A59" s="24" t="s">
        <v>42</v>
      </c>
      <c r="B59" s="125">
        <v>0</v>
      </c>
      <c r="C59" s="125">
        <v>0</v>
      </c>
      <c r="D59" s="125">
        <f t="shared" si="10"/>
        <v>0</v>
      </c>
      <c r="E59" s="125">
        <v>0</v>
      </c>
      <c r="F59" s="125">
        <v>0</v>
      </c>
      <c r="G59" s="126">
        <f t="shared" si="11"/>
        <v>0</v>
      </c>
    </row>
    <row r="60" spans="1:7" ht="9.75" customHeight="1" x14ac:dyDescent="0.2">
      <c r="A60" s="24" t="s">
        <v>43</v>
      </c>
      <c r="B60" s="125">
        <v>0</v>
      </c>
      <c r="C60" s="125">
        <v>0</v>
      </c>
      <c r="D60" s="125">
        <f t="shared" si="10"/>
        <v>0</v>
      </c>
      <c r="E60" s="125">
        <v>0</v>
      </c>
      <c r="F60" s="125">
        <v>0</v>
      </c>
      <c r="G60" s="126">
        <f t="shared" si="11"/>
        <v>0</v>
      </c>
    </row>
    <row r="61" spans="1:7" ht="10.5" customHeight="1" x14ac:dyDescent="0.2">
      <c r="A61" s="24" t="s">
        <v>44</v>
      </c>
      <c r="B61" s="125">
        <v>0</v>
      </c>
      <c r="C61" s="125">
        <v>0</v>
      </c>
      <c r="D61" s="125">
        <f t="shared" si="10"/>
        <v>0</v>
      </c>
      <c r="E61" s="125">
        <v>0</v>
      </c>
      <c r="F61" s="125">
        <v>0</v>
      </c>
      <c r="G61" s="126">
        <f t="shared" si="11"/>
        <v>0</v>
      </c>
    </row>
    <row r="62" spans="1:7" ht="10.5" customHeight="1" x14ac:dyDescent="0.2">
      <c r="A62" s="24" t="s">
        <v>45</v>
      </c>
      <c r="B62" s="125">
        <v>0</v>
      </c>
      <c r="C62" s="125">
        <v>0</v>
      </c>
      <c r="D62" s="125">
        <f t="shared" si="10"/>
        <v>0</v>
      </c>
      <c r="E62" s="125">
        <v>0</v>
      </c>
      <c r="F62" s="125">
        <v>0</v>
      </c>
      <c r="G62" s="126">
        <f t="shared" si="11"/>
        <v>0</v>
      </c>
    </row>
    <row r="63" spans="1:7" ht="9.75" customHeight="1" x14ac:dyDescent="0.2">
      <c r="A63" s="132" t="s">
        <v>46</v>
      </c>
      <c r="B63" s="125">
        <v>0</v>
      </c>
      <c r="C63" s="125">
        <v>0</v>
      </c>
      <c r="D63" s="125">
        <f t="shared" si="10"/>
        <v>0</v>
      </c>
      <c r="E63" s="125">
        <v>0</v>
      </c>
      <c r="F63" s="125">
        <v>0</v>
      </c>
      <c r="G63" s="126">
        <f t="shared" si="11"/>
        <v>0</v>
      </c>
    </row>
    <row r="64" spans="1:7" ht="10.5" customHeight="1" x14ac:dyDescent="0.2">
      <c r="A64" s="24" t="s">
        <v>47</v>
      </c>
      <c r="B64" s="125">
        <v>0</v>
      </c>
      <c r="C64" s="125">
        <v>0</v>
      </c>
      <c r="D64" s="125">
        <f t="shared" si="10"/>
        <v>0</v>
      </c>
      <c r="E64" s="125">
        <v>0</v>
      </c>
      <c r="F64" s="125">
        <v>0</v>
      </c>
      <c r="G64" s="126">
        <f t="shared" si="11"/>
        <v>0</v>
      </c>
    </row>
    <row r="65" spans="1:8" ht="10.5" customHeight="1" x14ac:dyDescent="0.2">
      <c r="A65" s="24" t="s">
        <v>48</v>
      </c>
      <c r="B65" s="125">
        <v>0</v>
      </c>
      <c r="C65" s="125">
        <v>0</v>
      </c>
      <c r="D65" s="125">
        <f>B65+C65</f>
        <v>0</v>
      </c>
      <c r="E65" s="125">
        <v>0</v>
      </c>
      <c r="F65" s="125">
        <v>0</v>
      </c>
      <c r="G65" s="126">
        <f t="shared" si="11"/>
        <v>0</v>
      </c>
    </row>
    <row r="66" spans="1:8" ht="16.5" x14ac:dyDescent="0.2">
      <c r="A66" s="131" t="s">
        <v>33</v>
      </c>
      <c r="B66" s="215">
        <f>B67+B68+B69+B70</f>
        <v>0</v>
      </c>
      <c r="C66" s="215">
        <f t="shared" ref="C66:G66" si="14">C67+C68+C69+C70</f>
        <v>0</v>
      </c>
      <c r="D66" s="215">
        <f t="shared" si="14"/>
        <v>0</v>
      </c>
      <c r="E66" s="215">
        <f t="shared" si="14"/>
        <v>0</v>
      </c>
      <c r="F66" s="215">
        <f t="shared" si="14"/>
        <v>0</v>
      </c>
      <c r="G66" s="216">
        <f t="shared" si="14"/>
        <v>0</v>
      </c>
    </row>
    <row r="67" spans="1:8" ht="16.5" x14ac:dyDescent="0.2">
      <c r="A67" s="24" t="s">
        <v>34</v>
      </c>
      <c r="B67" s="217">
        <v>0</v>
      </c>
      <c r="C67" s="217">
        <v>0</v>
      </c>
      <c r="D67" s="217">
        <f>B67+C67</f>
        <v>0</v>
      </c>
      <c r="E67" s="217">
        <v>0</v>
      </c>
      <c r="F67" s="217">
        <v>0</v>
      </c>
      <c r="G67" s="218">
        <f t="shared" si="11"/>
        <v>0</v>
      </c>
    </row>
    <row r="68" spans="1:8" ht="16.5" x14ac:dyDescent="0.2">
      <c r="A68" s="132" t="s">
        <v>35</v>
      </c>
      <c r="B68" s="217">
        <v>0</v>
      </c>
      <c r="C68" s="217">
        <v>0</v>
      </c>
      <c r="D68" s="217">
        <f t="shared" ref="D68:D70" si="15">B68+C68</f>
        <v>0</v>
      </c>
      <c r="E68" s="217">
        <v>0</v>
      </c>
      <c r="F68" s="217">
        <v>0</v>
      </c>
      <c r="G68" s="218">
        <f t="shared" si="11"/>
        <v>0</v>
      </c>
    </row>
    <row r="69" spans="1:8" ht="8.25" customHeight="1" x14ac:dyDescent="0.2">
      <c r="A69" s="24" t="s">
        <v>36</v>
      </c>
      <c r="B69" s="217">
        <v>0</v>
      </c>
      <c r="C69" s="217">
        <v>0</v>
      </c>
      <c r="D69" s="217">
        <f t="shared" si="15"/>
        <v>0</v>
      </c>
      <c r="E69" s="217">
        <v>0</v>
      </c>
      <c r="F69" s="217">
        <v>0</v>
      </c>
      <c r="G69" s="218">
        <f t="shared" si="11"/>
        <v>0</v>
      </c>
    </row>
    <row r="70" spans="1:8" ht="8.25" customHeight="1" x14ac:dyDescent="0.2">
      <c r="A70" s="24" t="s">
        <v>37</v>
      </c>
      <c r="B70" s="217">
        <v>0</v>
      </c>
      <c r="C70" s="217">
        <v>0</v>
      </c>
      <c r="D70" s="217">
        <f t="shared" si="15"/>
        <v>0</v>
      </c>
      <c r="E70" s="217">
        <v>0</v>
      </c>
      <c r="F70" s="217">
        <v>0</v>
      </c>
      <c r="G70" s="218">
        <f t="shared" si="11"/>
        <v>0</v>
      </c>
    </row>
    <row r="71" spans="1:8" ht="10.5" customHeight="1" x14ac:dyDescent="0.2">
      <c r="A71" s="133" t="s">
        <v>14</v>
      </c>
      <c r="B71" s="134">
        <f>B8+B38</f>
        <v>868378024</v>
      </c>
      <c r="C71" s="134">
        <f t="shared" ref="C71:G71" si="16">C8+C38</f>
        <v>41576352</v>
      </c>
      <c r="D71" s="134">
        <f t="shared" si="16"/>
        <v>909954376</v>
      </c>
      <c r="E71" s="134">
        <f t="shared" si="16"/>
        <v>407617934</v>
      </c>
      <c r="F71" s="134">
        <f t="shared" si="16"/>
        <v>397265541</v>
      </c>
      <c r="G71" s="135">
        <f t="shared" si="16"/>
        <v>502336442</v>
      </c>
    </row>
    <row r="72" spans="1:8" ht="6.75" customHeight="1" x14ac:dyDescent="0.2">
      <c r="A72" s="50"/>
      <c r="B72" s="50"/>
      <c r="C72" s="50"/>
      <c r="D72" s="50"/>
      <c r="E72" s="50"/>
      <c r="F72" s="50"/>
      <c r="G72" s="50"/>
    </row>
    <row r="73" spans="1:8" ht="14.25" customHeight="1" x14ac:dyDescent="0.2">
      <c r="A73" s="50"/>
      <c r="B73" s="50"/>
      <c r="C73" s="50"/>
      <c r="D73" s="50"/>
      <c r="E73" s="50"/>
      <c r="F73" s="50"/>
      <c r="G73" s="50"/>
    </row>
    <row r="74" spans="1:8" x14ac:dyDescent="0.2">
      <c r="A74" s="50"/>
      <c r="B74" s="50"/>
      <c r="C74" s="50"/>
      <c r="D74" s="50"/>
      <c r="E74" s="50"/>
      <c r="F74" s="50"/>
      <c r="G74" s="50"/>
    </row>
    <row r="75" spans="1:8" ht="10.5" customHeight="1" x14ac:dyDescent="0.2">
      <c r="A75" s="50"/>
      <c r="B75" s="50"/>
      <c r="C75" s="50"/>
      <c r="D75" s="50"/>
      <c r="E75" s="50"/>
      <c r="F75" s="50"/>
      <c r="G75" s="50"/>
    </row>
    <row r="76" spans="1:8" ht="12" customHeight="1" x14ac:dyDescent="0.2">
      <c r="A76" s="50"/>
      <c r="B76" s="136"/>
      <c r="C76" s="136"/>
      <c r="D76" s="136"/>
      <c r="E76" s="136"/>
      <c r="F76" s="136"/>
      <c r="G76" s="136"/>
      <c r="H76" s="6"/>
    </row>
    <row r="77" spans="1:8" x14ac:dyDescent="0.2">
      <c r="B77" s="6"/>
      <c r="C77" s="6"/>
      <c r="D77" s="6"/>
      <c r="E77" s="6"/>
      <c r="F77" s="6"/>
      <c r="G77" s="6"/>
      <c r="H77" s="6"/>
    </row>
    <row r="78" spans="1:8" x14ac:dyDescent="0.2">
      <c r="B78" s="6"/>
      <c r="C78" s="6"/>
      <c r="D78" s="6"/>
      <c r="E78" s="6"/>
      <c r="F78" s="6"/>
      <c r="G78" s="6"/>
      <c r="H78" s="6"/>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H67"/>
  <sheetViews>
    <sheetView tabSelected="1" zoomScale="130" zoomScaleNormal="130" workbookViewId="0">
      <selection activeCell="I16" sqref="I16"/>
    </sheetView>
  </sheetViews>
  <sheetFormatPr baseColWidth="10" defaultColWidth="8.83203125" defaultRowHeight="12.75" x14ac:dyDescent="0.2"/>
  <cols>
    <col min="1" max="1" width="31.5" style="171" customWidth="1"/>
    <col min="2" max="7" width="14.33203125" style="171" customWidth="1"/>
    <col min="8" max="8" width="14.33203125" style="187" bestFit="1" customWidth="1"/>
    <col min="9" max="16384" width="8.83203125" style="171"/>
  </cols>
  <sheetData>
    <row r="1" spans="1:8" ht="12" customHeight="1" x14ac:dyDescent="0.2">
      <c r="A1" s="400" t="s">
        <v>130</v>
      </c>
      <c r="B1" s="401"/>
      <c r="C1" s="401"/>
      <c r="D1" s="401"/>
      <c r="E1" s="401"/>
      <c r="F1" s="401"/>
      <c r="G1" s="402"/>
    </row>
    <row r="2" spans="1:8" ht="12" customHeight="1" x14ac:dyDescent="0.2">
      <c r="A2" s="403" t="s">
        <v>148</v>
      </c>
      <c r="B2" s="404"/>
      <c r="C2" s="404"/>
      <c r="D2" s="404"/>
      <c r="E2" s="404"/>
      <c r="F2" s="404"/>
      <c r="G2" s="405"/>
    </row>
    <row r="3" spans="1:8" ht="12" customHeight="1" x14ac:dyDescent="0.2">
      <c r="A3" s="403" t="s">
        <v>177</v>
      </c>
      <c r="B3" s="404"/>
      <c r="C3" s="404"/>
      <c r="D3" s="404"/>
      <c r="E3" s="404"/>
      <c r="F3" s="404"/>
      <c r="G3" s="405"/>
    </row>
    <row r="4" spans="1:8" ht="12" customHeight="1" x14ac:dyDescent="0.2">
      <c r="A4" s="403" t="s">
        <v>444</v>
      </c>
      <c r="B4" s="404"/>
      <c r="C4" s="404"/>
      <c r="D4" s="404"/>
      <c r="E4" s="404"/>
      <c r="F4" s="404"/>
      <c r="G4" s="405"/>
    </row>
    <row r="5" spans="1:8" ht="12" customHeight="1" x14ac:dyDescent="0.2">
      <c r="A5" s="406" t="s">
        <v>166</v>
      </c>
      <c r="B5" s="407"/>
      <c r="C5" s="407"/>
      <c r="D5" s="407"/>
      <c r="E5" s="407"/>
      <c r="F5" s="407"/>
      <c r="G5" s="408"/>
    </row>
    <row r="6" spans="1:8" ht="10.5" customHeight="1" x14ac:dyDescent="0.2">
      <c r="A6" s="396" t="s">
        <v>50</v>
      </c>
      <c r="B6" s="398" t="s">
        <v>350</v>
      </c>
      <c r="C6" s="399"/>
      <c r="D6" s="399"/>
      <c r="E6" s="399"/>
      <c r="F6" s="399"/>
      <c r="G6" s="179"/>
    </row>
    <row r="7" spans="1:8" ht="22.5" customHeight="1" x14ac:dyDescent="0.2">
      <c r="A7" s="397"/>
      <c r="B7" s="180" t="s">
        <v>351</v>
      </c>
      <c r="C7" s="180" t="s">
        <v>129</v>
      </c>
      <c r="D7" s="180" t="s">
        <v>352</v>
      </c>
      <c r="E7" s="180" t="s">
        <v>106</v>
      </c>
      <c r="F7" s="180" t="s">
        <v>108</v>
      </c>
      <c r="G7" s="181" t="s">
        <v>353</v>
      </c>
    </row>
    <row r="8" spans="1:8" s="251" customFormat="1" ht="17.25" customHeight="1" x14ac:dyDescent="0.2">
      <c r="A8" s="170" t="s">
        <v>337</v>
      </c>
      <c r="B8" s="249">
        <f>+B9+B10+B11+B14+B15+B18</f>
        <v>38010050</v>
      </c>
      <c r="C8" s="263">
        <f t="shared" ref="C8:G8" si="0">+C9+C10+C11+C14+C15+C18</f>
        <v>0</v>
      </c>
      <c r="D8" s="249">
        <f t="shared" si="0"/>
        <v>38010050</v>
      </c>
      <c r="E8" s="249">
        <f t="shared" si="0"/>
        <v>16022347</v>
      </c>
      <c r="F8" s="249">
        <f t="shared" si="0"/>
        <v>16022346</v>
      </c>
      <c r="G8" s="249">
        <f t="shared" si="0"/>
        <v>30558255</v>
      </c>
      <c r="H8" s="250"/>
    </row>
    <row r="9" spans="1:8" ht="19.5" customHeight="1" x14ac:dyDescent="0.2">
      <c r="A9" s="177" t="s">
        <v>338</v>
      </c>
      <c r="B9" s="203">
        <v>18244824</v>
      </c>
      <c r="C9" s="203">
        <v>0</v>
      </c>
      <c r="D9" s="203">
        <f>B9+C9</f>
        <v>18244824</v>
      </c>
      <c r="E9" s="203">
        <v>7690727</v>
      </c>
      <c r="F9" s="203">
        <v>7690726</v>
      </c>
      <c r="G9" s="198">
        <v>15890293</v>
      </c>
    </row>
    <row r="10" spans="1:8" ht="15.75" customHeight="1" x14ac:dyDescent="0.2">
      <c r="A10" s="176" t="s">
        <v>339</v>
      </c>
      <c r="B10" s="203">
        <v>19765226</v>
      </c>
      <c r="C10" s="203">
        <v>0</v>
      </c>
      <c r="D10" s="203">
        <f>B10+C10</f>
        <v>19765226</v>
      </c>
      <c r="E10" s="203">
        <v>8331620</v>
      </c>
      <c r="F10" s="203">
        <v>8331620</v>
      </c>
      <c r="G10" s="198">
        <v>14667962</v>
      </c>
    </row>
    <row r="11" spans="1:8" ht="13.5" customHeight="1" x14ac:dyDescent="0.2">
      <c r="A11" s="176" t="s">
        <v>340</v>
      </c>
      <c r="B11" s="203">
        <v>0</v>
      </c>
      <c r="C11" s="203">
        <v>0</v>
      </c>
      <c r="D11" s="203">
        <v>0</v>
      </c>
      <c r="E11" s="203">
        <v>0</v>
      </c>
      <c r="F11" s="203">
        <v>0</v>
      </c>
      <c r="G11" s="198">
        <v>0</v>
      </c>
    </row>
    <row r="12" spans="1:8" x14ac:dyDescent="0.2">
      <c r="A12" s="173" t="s">
        <v>341</v>
      </c>
      <c r="B12" s="203">
        <v>0</v>
      </c>
      <c r="C12" s="203">
        <v>0</v>
      </c>
      <c r="D12" s="203">
        <f>B12+C12</f>
        <v>0</v>
      </c>
      <c r="E12" s="203">
        <v>0</v>
      </c>
      <c r="F12" s="198">
        <v>0</v>
      </c>
      <c r="G12" s="198">
        <f>D12-E12</f>
        <v>0</v>
      </c>
    </row>
    <row r="13" spans="1:8" ht="18" x14ac:dyDescent="0.2">
      <c r="A13" s="173" t="s">
        <v>342</v>
      </c>
      <c r="B13" s="203">
        <v>0</v>
      </c>
      <c r="C13" s="203">
        <v>0</v>
      </c>
      <c r="D13" s="203">
        <f>B13+C13</f>
        <v>0</v>
      </c>
      <c r="E13" s="203">
        <v>0</v>
      </c>
      <c r="F13" s="198">
        <v>0</v>
      </c>
      <c r="G13" s="198">
        <f>D13-E13</f>
        <v>0</v>
      </c>
    </row>
    <row r="14" spans="1:8" ht="15.75" customHeight="1" x14ac:dyDescent="0.2">
      <c r="A14" s="176" t="s">
        <v>343</v>
      </c>
      <c r="B14" s="203">
        <v>0</v>
      </c>
      <c r="C14" s="203">
        <v>0</v>
      </c>
      <c r="D14" s="203">
        <f>B14+C14</f>
        <v>0</v>
      </c>
      <c r="E14" s="203">
        <v>0</v>
      </c>
      <c r="F14" s="198">
        <v>0</v>
      </c>
      <c r="G14" s="198">
        <f>D14-E14</f>
        <v>0</v>
      </c>
    </row>
    <row r="15" spans="1:8" ht="27" x14ac:dyDescent="0.2">
      <c r="A15" s="176" t="s">
        <v>344</v>
      </c>
      <c r="B15" s="203">
        <f>B16+B17</f>
        <v>0</v>
      </c>
      <c r="C15" s="203">
        <f t="shared" ref="C15:G15" si="1">C16+C17</f>
        <v>0</v>
      </c>
      <c r="D15" s="203">
        <f>SUM(D16:D17)</f>
        <v>0</v>
      </c>
      <c r="E15" s="203">
        <f t="shared" si="1"/>
        <v>0</v>
      </c>
      <c r="F15" s="203">
        <f t="shared" si="1"/>
        <v>0</v>
      </c>
      <c r="G15" s="198">
        <f t="shared" si="1"/>
        <v>0</v>
      </c>
    </row>
    <row r="16" spans="1:8" ht="14.25" customHeight="1" x14ac:dyDescent="0.2">
      <c r="A16" s="173" t="s">
        <v>345</v>
      </c>
      <c r="B16" s="203">
        <v>0</v>
      </c>
      <c r="C16" s="203">
        <v>0</v>
      </c>
      <c r="D16" s="203">
        <f>B16+C16</f>
        <v>0</v>
      </c>
      <c r="E16" s="203">
        <v>0</v>
      </c>
      <c r="F16" s="203">
        <v>0</v>
      </c>
      <c r="G16" s="198">
        <f>D16-E16</f>
        <v>0</v>
      </c>
    </row>
    <row r="17" spans="1:7" ht="14.25" customHeight="1" x14ac:dyDescent="0.2">
      <c r="A17" s="173" t="s">
        <v>346</v>
      </c>
      <c r="B17" s="203">
        <v>0</v>
      </c>
      <c r="C17" s="203">
        <v>0</v>
      </c>
      <c r="D17" s="203">
        <f>B17+C17</f>
        <v>0</v>
      </c>
      <c r="E17" s="203">
        <v>0</v>
      </c>
      <c r="F17" s="203">
        <v>0</v>
      </c>
      <c r="G17" s="198">
        <f>D17-E17</f>
        <v>0</v>
      </c>
    </row>
    <row r="18" spans="1:7" x14ac:dyDescent="0.2">
      <c r="A18" s="176" t="s">
        <v>347</v>
      </c>
      <c r="B18" s="203">
        <v>0</v>
      </c>
      <c r="C18" s="203">
        <v>0</v>
      </c>
      <c r="D18" s="203">
        <f>B18+C18</f>
        <v>0</v>
      </c>
      <c r="E18" s="203">
        <v>0</v>
      </c>
      <c r="F18" s="203">
        <v>0</v>
      </c>
      <c r="G18" s="198">
        <f>D18-E18</f>
        <v>0</v>
      </c>
    </row>
    <row r="19" spans="1:7" ht="18" x14ac:dyDescent="0.2">
      <c r="A19" s="174" t="s">
        <v>348</v>
      </c>
      <c r="B19" s="202">
        <f>B20+B21+B22+B25+B26+B29</f>
        <v>729717961</v>
      </c>
      <c r="C19" s="202">
        <f>C20+C21+C22+C25+C26+C29</f>
        <v>15944313</v>
      </c>
      <c r="D19" s="202">
        <f>D20+D21+D22+D25+D26+D29</f>
        <v>745662274</v>
      </c>
      <c r="E19" s="202">
        <f t="shared" ref="E19" si="2">E20+E21+E22+E25+E26+E29</f>
        <v>350108534</v>
      </c>
      <c r="F19" s="202">
        <f>F20+F21+F22+F25+F26+F29</f>
        <v>339758651</v>
      </c>
      <c r="G19" s="204">
        <f>G20+G21+G22+G25+G26+G29</f>
        <v>585385994</v>
      </c>
    </row>
    <row r="20" spans="1:7" ht="18" customHeight="1" x14ac:dyDescent="0.2">
      <c r="A20" s="176" t="s">
        <v>338</v>
      </c>
      <c r="B20" s="203">
        <v>240806927</v>
      </c>
      <c r="C20" s="203">
        <v>5261623</v>
      </c>
      <c r="D20" s="203">
        <f>B20+C20</f>
        <v>246068550</v>
      </c>
      <c r="E20" s="198">
        <v>115535816</v>
      </c>
      <c r="F20" s="198">
        <v>112120355</v>
      </c>
      <c r="G20" s="198">
        <v>193177378</v>
      </c>
    </row>
    <row r="21" spans="1:7" ht="18" customHeight="1" x14ac:dyDescent="0.2">
      <c r="A21" s="176" t="s">
        <v>339</v>
      </c>
      <c r="B21" s="203">
        <v>488911034</v>
      </c>
      <c r="C21" s="196">
        <v>10682690</v>
      </c>
      <c r="D21" s="203">
        <f>B21+C21</f>
        <v>499593724</v>
      </c>
      <c r="E21" s="198">
        <v>234572718</v>
      </c>
      <c r="F21" s="198">
        <v>227638296</v>
      </c>
      <c r="G21" s="198">
        <v>392208616</v>
      </c>
    </row>
    <row r="22" spans="1:7" ht="18" customHeight="1" x14ac:dyDescent="0.2">
      <c r="A22" s="176" t="s">
        <v>340</v>
      </c>
      <c r="B22" s="203">
        <f>B23+B24</f>
        <v>0</v>
      </c>
      <c r="C22" s="203">
        <f t="shared" ref="C22:F22" si="3">C23+C24</f>
        <v>0</v>
      </c>
      <c r="D22" s="203">
        <f>D23+D24</f>
        <v>0</v>
      </c>
      <c r="E22" s="203">
        <f t="shared" si="3"/>
        <v>0</v>
      </c>
      <c r="F22" s="203">
        <f t="shared" si="3"/>
        <v>0</v>
      </c>
      <c r="G22" s="198">
        <v>0</v>
      </c>
    </row>
    <row r="23" spans="1:7" ht="15.75" customHeight="1" x14ac:dyDescent="0.2">
      <c r="A23" s="173" t="s">
        <v>341</v>
      </c>
      <c r="B23" s="203">
        <v>0</v>
      </c>
      <c r="C23" s="203">
        <v>0</v>
      </c>
      <c r="D23" s="203">
        <f>B23+C23</f>
        <v>0</v>
      </c>
      <c r="E23" s="203">
        <v>0</v>
      </c>
      <c r="F23" s="203">
        <v>0</v>
      </c>
      <c r="G23" s="198">
        <f>D23-E23</f>
        <v>0</v>
      </c>
    </row>
    <row r="24" spans="1:7" ht="15.75" customHeight="1" x14ac:dyDescent="0.2">
      <c r="A24" s="173" t="s">
        <v>342</v>
      </c>
      <c r="B24" s="203">
        <v>0</v>
      </c>
      <c r="C24" s="203">
        <v>0</v>
      </c>
      <c r="D24" s="203">
        <f>B24+C24</f>
        <v>0</v>
      </c>
      <c r="E24" s="203">
        <v>0</v>
      </c>
      <c r="F24" s="203">
        <v>0</v>
      </c>
      <c r="G24" s="198">
        <f>D24-E24</f>
        <v>0</v>
      </c>
    </row>
    <row r="25" spans="1:7" ht="17.25" customHeight="1" x14ac:dyDescent="0.2">
      <c r="A25" s="176" t="s">
        <v>343</v>
      </c>
      <c r="B25" s="203">
        <v>0</v>
      </c>
      <c r="C25" s="203">
        <v>0</v>
      </c>
      <c r="D25" s="203">
        <f>B25+C25</f>
        <v>0</v>
      </c>
      <c r="E25" s="203">
        <v>0</v>
      </c>
      <c r="F25" s="203">
        <v>0</v>
      </c>
      <c r="G25" s="198">
        <f>D25-E25</f>
        <v>0</v>
      </c>
    </row>
    <row r="26" spans="1:7" ht="27.75" customHeight="1" x14ac:dyDescent="0.2">
      <c r="A26" s="176" t="s">
        <v>344</v>
      </c>
      <c r="B26" s="203">
        <f>B27+B28</f>
        <v>0</v>
      </c>
      <c r="C26" s="203">
        <f t="shared" ref="C26:F26" si="4">C27+C28</f>
        <v>0</v>
      </c>
      <c r="D26" s="203">
        <f>D27+D28</f>
        <v>0</v>
      </c>
      <c r="E26" s="203">
        <f t="shared" si="4"/>
        <v>0</v>
      </c>
      <c r="F26" s="203">
        <f t="shared" si="4"/>
        <v>0</v>
      </c>
      <c r="G26" s="198">
        <f>G27+G28</f>
        <v>0</v>
      </c>
    </row>
    <row r="27" spans="1:7" ht="15" customHeight="1" x14ac:dyDescent="0.2">
      <c r="A27" s="173" t="s">
        <v>345</v>
      </c>
      <c r="B27" s="203">
        <v>0</v>
      </c>
      <c r="C27" s="203">
        <v>0</v>
      </c>
      <c r="D27" s="203">
        <f>B27+C27</f>
        <v>0</v>
      </c>
      <c r="E27" s="203">
        <v>0</v>
      </c>
      <c r="F27" s="203">
        <v>0</v>
      </c>
      <c r="G27" s="198">
        <f>D27-E27</f>
        <v>0</v>
      </c>
    </row>
    <row r="28" spans="1:7" ht="15" customHeight="1" x14ac:dyDescent="0.2">
      <c r="A28" s="173" t="s">
        <v>346</v>
      </c>
      <c r="B28" s="203">
        <v>0</v>
      </c>
      <c r="C28" s="203">
        <v>0</v>
      </c>
      <c r="D28" s="203">
        <f>B28+C28</f>
        <v>0</v>
      </c>
      <c r="E28" s="203">
        <v>0</v>
      </c>
      <c r="F28" s="203">
        <v>0</v>
      </c>
      <c r="G28" s="198">
        <f>D28-E28</f>
        <v>0</v>
      </c>
    </row>
    <row r="29" spans="1:7" ht="16.5" customHeight="1" x14ac:dyDescent="0.2">
      <c r="A29" s="176" t="s">
        <v>347</v>
      </c>
      <c r="B29" s="203">
        <v>0</v>
      </c>
      <c r="C29" s="203">
        <v>0</v>
      </c>
      <c r="D29" s="203">
        <f>B29+C29</f>
        <v>0</v>
      </c>
      <c r="E29" s="203">
        <v>0</v>
      </c>
      <c r="F29" s="203">
        <v>0</v>
      </c>
      <c r="G29" s="198">
        <f>D29-E29</f>
        <v>0</v>
      </c>
    </row>
    <row r="30" spans="1:7" ht="18" x14ac:dyDescent="0.2">
      <c r="A30" s="178" t="s">
        <v>349</v>
      </c>
      <c r="B30" s="200">
        <f>B8+B19</f>
        <v>767728011</v>
      </c>
      <c r="C30" s="200">
        <f>C8+C19</f>
        <v>15944313</v>
      </c>
      <c r="D30" s="200">
        <f>D8+D19</f>
        <v>783672324</v>
      </c>
      <c r="E30" s="199">
        <f t="shared" ref="E30:F30" si="5">E8+E19</f>
        <v>366130881</v>
      </c>
      <c r="F30" s="199">
        <f t="shared" si="5"/>
        <v>355780997</v>
      </c>
      <c r="G30" s="195">
        <f>G8+G19</f>
        <v>615944249</v>
      </c>
    </row>
    <row r="31" spans="1:7" x14ac:dyDescent="0.2">
      <c r="A31" s="172"/>
      <c r="B31" s="143"/>
      <c r="C31" s="143"/>
      <c r="D31" s="143"/>
      <c r="E31" s="143"/>
      <c r="F31" s="143"/>
      <c r="G31" s="143"/>
    </row>
    <row r="32" spans="1:7" x14ac:dyDescent="0.2">
      <c r="A32" s="172"/>
      <c r="B32" s="143"/>
      <c r="C32" s="143"/>
      <c r="D32" s="143"/>
      <c r="E32" s="143"/>
      <c r="F32" s="143"/>
      <c r="G32" s="143"/>
    </row>
    <row r="33" spans="1:8" x14ac:dyDescent="0.2">
      <c r="A33" s="172"/>
      <c r="B33" s="143"/>
      <c r="C33" s="143"/>
      <c r="D33" s="143"/>
      <c r="E33" s="143"/>
      <c r="F33" s="143"/>
      <c r="G33" s="143"/>
    </row>
    <row r="34" spans="1:8" x14ac:dyDescent="0.2">
      <c r="A34" s="172"/>
      <c r="B34" s="143"/>
      <c r="C34" s="143"/>
      <c r="D34" s="143"/>
      <c r="E34" s="143"/>
      <c r="F34" s="143"/>
      <c r="G34" s="143"/>
    </row>
    <row r="35" spans="1:8" x14ac:dyDescent="0.2">
      <c r="A35" s="172"/>
      <c r="B35" s="143"/>
      <c r="C35" s="143"/>
      <c r="D35" s="143"/>
      <c r="E35" s="143"/>
      <c r="F35" s="143"/>
      <c r="G35" s="143"/>
    </row>
    <row r="36" spans="1:8" x14ac:dyDescent="0.2">
      <c r="A36" s="175"/>
      <c r="B36" s="175"/>
      <c r="C36" s="175"/>
      <c r="D36" s="175"/>
      <c r="E36" s="175"/>
      <c r="F36" s="175"/>
      <c r="G36" s="175"/>
    </row>
    <row r="37" spans="1:8" x14ac:dyDescent="0.2">
      <c r="A37" s="175"/>
      <c r="B37" s="175"/>
      <c r="C37" s="175"/>
      <c r="D37" s="175"/>
      <c r="E37" s="175"/>
      <c r="F37" s="175"/>
      <c r="G37" s="175"/>
    </row>
    <row r="38" spans="1:8" x14ac:dyDescent="0.2">
      <c r="A38" s="175"/>
      <c r="B38" s="175"/>
      <c r="C38" s="175"/>
      <c r="D38" s="175"/>
      <c r="E38" s="175"/>
      <c r="F38" s="175"/>
      <c r="G38" s="175"/>
    </row>
    <row r="39" spans="1:8" x14ac:dyDescent="0.2">
      <c r="A39" s="175"/>
      <c r="B39" s="175"/>
      <c r="C39" s="175"/>
      <c r="D39" s="175"/>
      <c r="E39" s="175"/>
      <c r="F39" s="175"/>
      <c r="G39" s="175"/>
    </row>
    <row r="40" spans="1:8" x14ac:dyDescent="0.2">
      <c r="A40" s="175"/>
      <c r="B40" s="175"/>
      <c r="C40" s="175"/>
      <c r="D40" s="175"/>
      <c r="E40" s="175"/>
      <c r="F40" s="175"/>
      <c r="G40" s="175"/>
    </row>
    <row r="44" spans="1:8" s="260" customFormat="1" x14ac:dyDescent="0.2">
      <c r="B44" s="261"/>
      <c r="C44" s="261"/>
      <c r="D44" s="261"/>
      <c r="E44" s="261"/>
      <c r="F44" s="261"/>
      <c r="G44" s="261"/>
      <c r="H44" s="262"/>
    </row>
    <row r="45" spans="1:8" s="260" customFormat="1" x14ac:dyDescent="0.2">
      <c r="H45" s="262"/>
    </row>
    <row r="46" spans="1:8" s="260" customFormat="1" x14ac:dyDescent="0.2">
      <c r="H46" s="262"/>
    </row>
    <row r="47" spans="1:8" s="260" customFormat="1" x14ac:dyDescent="0.2">
      <c r="H47" s="262"/>
    </row>
    <row r="48" spans="1:8" s="260" customFormat="1" x14ac:dyDescent="0.2">
      <c r="H48" s="262"/>
    </row>
    <row r="49" spans="8:8" s="260" customFormat="1" x14ac:dyDescent="0.2">
      <c r="H49" s="262"/>
    </row>
    <row r="50" spans="8:8" s="260" customFormat="1" x14ac:dyDescent="0.2">
      <c r="H50" s="262"/>
    </row>
    <row r="51" spans="8:8" s="260" customFormat="1" x14ac:dyDescent="0.2">
      <c r="H51" s="262"/>
    </row>
    <row r="52" spans="8:8" s="260" customFormat="1" x14ac:dyDescent="0.2">
      <c r="H52" s="262"/>
    </row>
    <row r="53" spans="8:8" s="260" customFormat="1" x14ac:dyDescent="0.2">
      <c r="H53" s="262"/>
    </row>
    <row r="54" spans="8:8" s="260" customFormat="1" x14ac:dyDescent="0.2">
      <c r="H54" s="262"/>
    </row>
    <row r="55" spans="8:8" s="260" customFormat="1" x14ac:dyDescent="0.2">
      <c r="H55" s="262"/>
    </row>
    <row r="56" spans="8:8" s="260" customFormat="1" x14ac:dyDescent="0.2">
      <c r="H56" s="262"/>
    </row>
    <row r="57" spans="8:8" s="260" customFormat="1" x14ac:dyDescent="0.2">
      <c r="H57" s="262"/>
    </row>
    <row r="58" spans="8:8" s="260" customFormat="1" x14ac:dyDescent="0.2">
      <c r="H58" s="262"/>
    </row>
    <row r="59" spans="8:8" s="260" customFormat="1" x14ac:dyDescent="0.2">
      <c r="H59" s="262"/>
    </row>
    <row r="60" spans="8:8" s="260" customFormat="1" x14ac:dyDescent="0.2">
      <c r="H60" s="262"/>
    </row>
    <row r="61" spans="8:8" s="260" customFormat="1" x14ac:dyDescent="0.2">
      <c r="H61" s="262"/>
    </row>
    <row r="62" spans="8:8" s="260" customFormat="1" x14ac:dyDescent="0.2">
      <c r="H62" s="262"/>
    </row>
    <row r="63" spans="8:8" s="260" customFormat="1" x14ac:dyDescent="0.2">
      <c r="H63" s="262"/>
    </row>
    <row r="64" spans="8:8" s="260" customFormat="1" x14ac:dyDescent="0.2">
      <c r="H64" s="262"/>
    </row>
    <row r="65" spans="8:8" s="260" customFormat="1" x14ac:dyDescent="0.2">
      <c r="H65" s="262"/>
    </row>
    <row r="66" spans="8:8" s="260" customFormat="1" x14ac:dyDescent="0.2">
      <c r="H66" s="262"/>
    </row>
    <row r="67" spans="8:8" s="260" customFormat="1" x14ac:dyDescent="0.2">
      <c r="H67" s="262"/>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2021-04-14T17:10:49Z</cp:lastPrinted>
  <dcterms:created xsi:type="dcterms:W3CDTF">2016-11-15T19:19:05Z</dcterms:created>
  <dcterms:modified xsi:type="dcterms:W3CDTF">2021-07-21T16:17:52Z</dcterms:modified>
</cp:coreProperties>
</file>